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D:\WORK\CRP\Бизнес планы\Апрель 2021\Интенсив сад Наманган\YUKSALISH BUYUK ISHONCH\"/>
    </mc:Choice>
  </mc:AlternateContent>
  <xr:revisionPtr revIDLastSave="0" documentId="13_ncr:1_{AB709582-EB8A-4285-9CF5-E19FC566F31C}" xr6:coauthVersionLast="44" xr6:coauthVersionMax="44" xr10:uidLastSave="{00000000-0000-0000-0000-000000000000}"/>
  <bookViews>
    <workbookView xWindow="-120" yWindow="-120" windowWidth="29040" windowHeight="15840" xr2:uid="{EDF43039-B4D4-43E0-AB73-6839F76420E2}"/>
  </bookViews>
  <sheets>
    <sheet name="ПаспортРУС" sheetId="3" r:id="rId1"/>
    <sheet name="ПаспортEng" sheetId="4" r:id="rId2"/>
    <sheet name="БП-рус" sheetId="1" r:id="rId3"/>
    <sheet name="БП-Eng." sheetId="2"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 localSheetId="3">#REF!</definedName>
    <definedName name="\" localSheetId="2">#REF!</definedName>
    <definedName name="\">#REF!</definedName>
    <definedName name="\a">#N/A</definedName>
    <definedName name="\b">#N/A</definedName>
    <definedName name="\p">#N/A</definedName>
    <definedName name="\z">#N/A</definedName>
    <definedName name="_????" localSheetId="3">#REF!</definedName>
    <definedName name="_????" localSheetId="2">#REF!</definedName>
    <definedName name="_????">#REF!</definedName>
    <definedName name="__????" localSheetId="3">#REF!</definedName>
    <definedName name="__????" localSheetId="2">#REF!</definedName>
    <definedName name="__????">#REF!</definedName>
    <definedName name="_____________________________________xlfn.BAHTTEXT" hidden="1">#NAME?</definedName>
    <definedName name="____________________________________xlfn.BAHTTEXT" hidden="1">#NAME?</definedName>
    <definedName name="___________________________________xlfn.BAHTTEXT" hidden="1">#NAME?</definedName>
    <definedName name="__________________________________a12" localSheetId="3" hidden="1">{"'Monthly 1997'!$A$3:$S$89"}</definedName>
    <definedName name="__________________________________a12" localSheetId="2" hidden="1">{"'Monthly 1997'!$A$3:$S$89"}</definedName>
    <definedName name="__________________________________a12" hidden="1">{"'Monthly 1997'!$A$3:$S$89"}</definedName>
    <definedName name="__________________________________xlfn.BAHTTEXT" hidden="1">#NAME?</definedName>
    <definedName name="_________________________________xlfn.BAHTTEXT" hidden="1">#NAME?</definedName>
    <definedName name="________________________________A1" localSheetId="3" hidden="1">#REF!</definedName>
    <definedName name="________________________________A1" localSheetId="2" hidden="1">#REF!</definedName>
    <definedName name="________________________________A1" hidden="1">#REF!</definedName>
    <definedName name="________________________________a12" localSheetId="3" hidden="1">{"'Monthly 1997'!$A$3:$S$89"}</definedName>
    <definedName name="________________________________a12" localSheetId="2" hidden="1">{"'Monthly 1997'!$A$3:$S$89"}</definedName>
    <definedName name="________________________________a12" hidden="1">{"'Monthly 1997'!$A$3:$S$89"}</definedName>
    <definedName name="________________________________xlfn.BAHTTEXT" hidden="1">#NAME?</definedName>
    <definedName name="_______________________________A1" localSheetId="3" hidden="1">#REF!</definedName>
    <definedName name="_______________________________A1" localSheetId="2" hidden="1">#REF!</definedName>
    <definedName name="_______________________________A1" hidden="1">#REF!</definedName>
    <definedName name="_______________________________xlfn.BAHTTEXT" hidden="1">#NAME?</definedName>
    <definedName name="______________________________a12" localSheetId="3" hidden="1">{"'Monthly 1997'!$A$3:$S$89"}</definedName>
    <definedName name="______________________________a12" localSheetId="2" hidden="1">{"'Monthly 1997'!$A$3:$S$89"}</definedName>
    <definedName name="______________________________a12" hidden="1">{"'Monthly 1997'!$A$3:$S$89"}</definedName>
    <definedName name="______________________________xlfn.BAHTTEXT" hidden="1">#NAME?</definedName>
    <definedName name="_____________________________A1" localSheetId="3" hidden="1">#REF!</definedName>
    <definedName name="_____________________________A1" localSheetId="2" hidden="1">#REF!</definedName>
    <definedName name="_____________________________A1" hidden="1">#REF!</definedName>
    <definedName name="_____________________________xlfn.BAHTTEXT" hidden="1">#NAME?</definedName>
    <definedName name="____________________________A1" localSheetId="3" hidden="1">#REF!</definedName>
    <definedName name="____________________________A1" localSheetId="2" hidden="1">#REF!</definedName>
    <definedName name="____________________________A1" hidden="1">#REF!</definedName>
    <definedName name="____________________________a12" localSheetId="3" hidden="1">{"'Monthly 1997'!$A$3:$S$89"}</definedName>
    <definedName name="____________________________a12" localSheetId="2" hidden="1">{"'Monthly 1997'!$A$3:$S$89"}</definedName>
    <definedName name="____________________________a12" hidden="1">{"'Monthly 1997'!$A$3:$S$89"}</definedName>
    <definedName name="____________________________xlfn.BAHTTEXT" hidden="1">#NAME?</definedName>
    <definedName name="___________________________xlfn.BAHTTEXT" hidden="1">#NAME?</definedName>
    <definedName name="__________________________A1" localSheetId="3" hidden="1">#REF!</definedName>
    <definedName name="__________________________A1" localSheetId="2" hidden="1">#REF!</definedName>
    <definedName name="__________________________A1" hidden="1">#REF!</definedName>
    <definedName name="__________________________a12" localSheetId="3" hidden="1">{"'Monthly 1997'!$A$3:$S$89"}</definedName>
    <definedName name="__________________________a12" localSheetId="2" hidden="1">{"'Monthly 1997'!$A$3:$S$89"}</definedName>
    <definedName name="__________________________a12" hidden="1">{"'Monthly 1997'!$A$3:$S$89"}</definedName>
    <definedName name="__________________________xlfn.BAHTTEXT" hidden="1">#NAME?</definedName>
    <definedName name="_________________________A1" localSheetId="3" hidden="1">#REF!</definedName>
    <definedName name="_________________________A1" localSheetId="2" hidden="1">#REF!</definedName>
    <definedName name="_________________________A1" hidden="1">#REF!</definedName>
    <definedName name="_________________________a12" localSheetId="3" hidden="1">{"'Monthly 1997'!$A$3:$S$89"}</definedName>
    <definedName name="_________________________a12" localSheetId="2" hidden="1">{"'Monthly 1997'!$A$3:$S$89"}</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xlfn.BAHTTEXT" hidden="1">#NAME?</definedName>
    <definedName name="________________________A1" localSheetId="3" hidden="1">#REF!</definedName>
    <definedName name="________________________A1" localSheetId="2" hidden="1">#REF!</definedName>
    <definedName name="________________________A1" hidden="1">#REF!</definedName>
    <definedName name="________________________A65900">#REF!</definedName>
    <definedName name="________________________xlfn.BAHTTEXT" hidden="1">#NAME?</definedName>
    <definedName name="_______________________A1" localSheetId="3" hidden="1">#REF!</definedName>
    <definedName name="_______________________A1" localSheetId="2" hidden="1">#REF!</definedName>
    <definedName name="_______________________A1" hidden="1">#REF!</definedName>
    <definedName name="_______________________A65555">#REF!</definedName>
    <definedName name="_______________________A65655">#REF!</definedName>
    <definedName name="_______________________A65900">#REF!</definedName>
    <definedName name="_______________________xlfn.BAHTTEXT" hidden="1">#NAME?</definedName>
    <definedName name="______________________A1" localSheetId="3" hidden="1">#REF!</definedName>
    <definedName name="______________________A1" localSheetId="2" hidden="1">#REF!</definedName>
    <definedName name="______________________A1" hidden="1">#REF!</definedName>
    <definedName name="______________________A65555">#REF!</definedName>
    <definedName name="______________________A65655">#REF!</definedName>
    <definedName name="______________________A65900">#REF!</definedName>
    <definedName name="______________________day3">#REF!</definedName>
    <definedName name="______________________day4">#REF!</definedName>
    <definedName name="______________________xlfn.BAHTTEXT" hidden="1">#NAME?</definedName>
    <definedName name="_____________________A1" localSheetId="3" hidden="1">#REF!</definedName>
    <definedName name="_____________________A1" localSheetId="2" hidden="1">#REF!</definedName>
    <definedName name="_____________________A1" hidden="1">#REF!</definedName>
    <definedName name="_____________________a12" localSheetId="3" hidden="1">{"'Monthly 1997'!$A$3:$S$89"}</definedName>
    <definedName name="_____________________a12" localSheetId="2" hidden="1">{"'Monthly 1997'!$A$3:$S$89"}</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day3">#REF!</definedName>
    <definedName name="_____________________day4">#REF!</definedName>
    <definedName name="_____________________xlfn.BAHTTEXT" hidden="1">#NAME?</definedName>
    <definedName name="____________________A1" localSheetId="3" hidden="1">#REF!</definedName>
    <definedName name="____________________A1" localSheetId="2" hidden="1">#REF!</definedName>
    <definedName name="____________________A1" hidden="1">#REF!</definedName>
    <definedName name="____________________a12" localSheetId="3" hidden="1">{"'Monthly 1997'!$A$3:$S$89"}</definedName>
    <definedName name="____________________a12" localSheetId="2" hidden="1">{"'Monthly 1997'!$A$3:$S$89"}</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day3">#REF!</definedName>
    <definedName name="____________________day4">#REF!</definedName>
    <definedName name="____________________xlfn.BAHTTEXT" hidden="1">#NAME?</definedName>
    <definedName name="___________________A1" localSheetId="3" hidden="1">#REF!</definedName>
    <definedName name="___________________A1" localSheetId="2" hidden="1">#REF!</definedName>
    <definedName name="___________________A1" hidden="1">#REF!</definedName>
    <definedName name="___________________a12" localSheetId="3" hidden="1">{"'Monthly 1997'!$A$3:$S$89"}</definedName>
    <definedName name="___________________a12" localSheetId="2" hidden="1">{"'Monthly 1997'!$A$3:$S$89"}</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#REF!</definedName>
    <definedName name="___________________day3">#REF!</definedName>
    <definedName name="___________________day4">#REF!</definedName>
    <definedName name="___________________xlfn.BAHTTEXT" hidden="1">#NAME?</definedName>
    <definedName name="__________________A1" localSheetId="3" hidden="1">#REF!</definedName>
    <definedName name="__________________A1" localSheetId="2" hidden="1">#REF!</definedName>
    <definedName name="__________________A1" hidden="1">#REF!</definedName>
    <definedName name="__________________a12" localSheetId="3" hidden="1">{"'Monthly 1997'!$A$3:$S$89"}</definedName>
    <definedName name="__________________a12" localSheetId="2" hidden="1">{"'Monthly 1997'!$A$3:$S$89"}</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#N/A</definedName>
    <definedName name="__________________day3">#REF!</definedName>
    <definedName name="__________________day4">#REF!</definedName>
    <definedName name="__________________xlfn.BAHTTEXT" hidden="1">#NAME?</definedName>
    <definedName name="_________________A1" localSheetId="3" hidden="1">#REF!</definedName>
    <definedName name="_________________A1" localSheetId="2" hidden="1">#REF!</definedName>
    <definedName name="_________________A1" hidden="1">#REF!</definedName>
    <definedName name="_________________a12" localSheetId="3" hidden="1">{"'Monthly 1997'!$A$3:$S$89"}</definedName>
    <definedName name="_________________a12" localSheetId="2" hidden="1">{"'Monthly 1997'!$A$3:$S$89"}</definedName>
    <definedName name="_________________a12" hidden="1">{"'Monthly 1997'!$A$3:$S$89"}</definedName>
    <definedName name="_________________A65555">#REF!</definedName>
    <definedName name="_________________A65655">#REF!</definedName>
    <definedName name="_________________A65900">#REF!</definedName>
    <definedName name="_________________A999999">#N/A</definedName>
    <definedName name="_________________day3">#REF!</definedName>
    <definedName name="_________________day4">#REF!</definedName>
    <definedName name="_________________xlfn.BAHTTEXT" hidden="1">#NAME?</definedName>
    <definedName name="________________A1" localSheetId="3" hidden="1">#REF!</definedName>
    <definedName name="________________A1" localSheetId="2" hidden="1">#REF!</definedName>
    <definedName name="________________A1" hidden="1">#REF!</definedName>
    <definedName name="________________a12" localSheetId="3" hidden="1">{"'Monthly 1997'!$A$3:$S$89"}</definedName>
    <definedName name="________________a12" localSheetId="2" hidden="1">{"'Monthly 1997'!$A$3:$S$89"}</definedName>
    <definedName name="________________a12" hidden="1">{"'Monthly 1997'!$A$3:$S$89"}</definedName>
    <definedName name="________________A65555">#REF!</definedName>
    <definedName name="________________A65655">#REF!</definedName>
    <definedName name="________________A65900">#REF!</definedName>
    <definedName name="________________A999999">#N/A</definedName>
    <definedName name="________________day3">#REF!</definedName>
    <definedName name="________________day4">#REF!</definedName>
    <definedName name="________________xlfn.BAHTTEXT" hidden="1">#NAME?</definedName>
    <definedName name="_______________a12" localSheetId="3" hidden="1">{"'Monthly 1997'!$A$3:$S$89"}</definedName>
    <definedName name="_______________a12" localSheetId="2" hidden="1">{"'Monthly 1997'!$A$3:$S$89"}</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day3">#REF!</definedName>
    <definedName name="_______________day4">#REF!</definedName>
    <definedName name="_______________xlfn.BAHTTEXT" hidden="1">#NAME?</definedName>
    <definedName name="______________A1" localSheetId="3" hidden="1">#REF!</definedName>
    <definedName name="______________A1" localSheetId="2" hidden="1">#REF!</definedName>
    <definedName name="______________A1" hidden="1">#REF!</definedName>
    <definedName name="______________A65555">#REF!</definedName>
    <definedName name="______________A65655">#REF!</definedName>
    <definedName name="______________A65900">#REF!</definedName>
    <definedName name="______________A999999">#N/A</definedName>
    <definedName name="______________day3">#REF!</definedName>
    <definedName name="______________day4">#REF!</definedName>
    <definedName name="______________Per2">#N/A</definedName>
    <definedName name="______________Tit1">#N/A</definedName>
    <definedName name="______________Tit2">#N/A</definedName>
    <definedName name="______________Tit3">#N/A</definedName>
    <definedName name="______________Tit4">#N/A</definedName>
    <definedName name="______________xlfn.BAHTTEXT" hidden="1">#NAME?</definedName>
    <definedName name="_____________A1" localSheetId="3" hidden="1">#REF!</definedName>
    <definedName name="_____________A1" localSheetId="2" hidden="1">#REF!</definedName>
    <definedName name="_____________A1" hidden="1">#REF!</definedName>
    <definedName name="_____________a12" localSheetId="3" hidden="1">{"'Monthly 1997'!$A$3:$S$89"}</definedName>
    <definedName name="_____________a12" localSheetId="2" hidden="1">{"'Monthly 1997'!$A$3:$S$89"}</definedName>
    <definedName name="_____________a12" hidden="1">{"'Monthly 1997'!$A$3:$S$89"}</definedName>
    <definedName name="_____________A65555">#REF!</definedName>
    <definedName name="_____________A65655">#REF!</definedName>
    <definedName name="_____________A65900">#REF!</definedName>
    <definedName name="_____________A999999">#N/A</definedName>
    <definedName name="_____________day3">#REF!</definedName>
    <definedName name="_____________day4">#REF!</definedName>
    <definedName name="_____________Per2">#N/A</definedName>
    <definedName name="_____________Tit1">#N/A</definedName>
    <definedName name="_____________Tit2">#N/A</definedName>
    <definedName name="_____________Tit3">#N/A</definedName>
    <definedName name="_____________Tit4">#N/A</definedName>
    <definedName name="_____________xlfn.BAHTTEXT" hidden="1">#NAME?</definedName>
    <definedName name="____________A1" localSheetId="3" hidden="1">#REF!</definedName>
    <definedName name="____________A1" localSheetId="2" hidden="1">#REF!</definedName>
    <definedName name="____________A1" hidden="1">#REF!</definedName>
    <definedName name="____________a12" localSheetId="3" hidden="1">{"'Monthly 1997'!$A$3:$S$89"}</definedName>
    <definedName name="____________a12" localSheetId="2" hidden="1">{"'Monthly 1997'!$A$3:$S$89"}</definedName>
    <definedName name="____________a12" hidden="1">{"'Monthly 1997'!$A$3:$S$89"}</definedName>
    <definedName name="____________A65555">#REF!</definedName>
    <definedName name="____________A65655">#REF!</definedName>
    <definedName name="____________A65900">#REF!</definedName>
    <definedName name="____________A999999">#N/A</definedName>
    <definedName name="____________day3">#REF!</definedName>
    <definedName name="____________day4">#REF!</definedName>
    <definedName name="____________Per2">#N/A</definedName>
    <definedName name="____________Tit1">#N/A</definedName>
    <definedName name="____________Tit2">#N/A</definedName>
    <definedName name="____________Tit3">#N/A</definedName>
    <definedName name="____________Tit4">#N/A</definedName>
    <definedName name="____________xlfn.BAHTTEXT" hidden="1">#NAME?</definedName>
    <definedName name="___________A1" localSheetId="3" hidden="1">#REF!</definedName>
    <definedName name="___________A1" localSheetId="2" hidden="1">#REF!</definedName>
    <definedName name="___________A1" hidden="1">#REF!</definedName>
    <definedName name="___________a12" localSheetId="3" hidden="1">{"'Monthly 1997'!$A$3:$S$89"}</definedName>
    <definedName name="___________a12" localSheetId="2" hidden="1">{"'Monthly 1997'!$A$3:$S$89"}</definedName>
    <definedName name="___________a12" hidden="1">{"'Monthly 1997'!$A$3:$S$89"}</definedName>
    <definedName name="___________A20">#REF!</definedName>
    <definedName name="___________A65555">#REF!</definedName>
    <definedName name="___________A65655">#REF!</definedName>
    <definedName name="___________A65900">#REF!</definedName>
    <definedName name="___________A999999">#N/A</definedName>
    <definedName name="___________day3">#REF!</definedName>
    <definedName name="___________day4">#REF!</definedName>
    <definedName name="___________Per2">#N/A</definedName>
    <definedName name="___________Tit1">#N/A</definedName>
    <definedName name="___________Tit2">#N/A</definedName>
    <definedName name="___________Tit3">#N/A</definedName>
    <definedName name="___________Tit4">#N/A</definedName>
    <definedName name="___________xlfn.BAHTTEXT" hidden="1">#NAME?</definedName>
    <definedName name="__________A1" localSheetId="3" hidden="1">#REF!</definedName>
    <definedName name="__________A1" localSheetId="2" hidden="1">#REF!</definedName>
    <definedName name="__________A1" hidden="1">#REF!</definedName>
    <definedName name="__________a12" localSheetId="3" hidden="1">{"'Monthly 1997'!$A$3:$S$89"}</definedName>
    <definedName name="__________a12" localSheetId="2" hidden="1">{"'Monthly 1997'!$A$3:$S$89"}</definedName>
    <definedName name="__________a12" hidden="1">{"'Monthly 1997'!$A$3:$S$89"}</definedName>
    <definedName name="__________A20">#REF!</definedName>
    <definedName name="__________A65555">#REF!</definedName>
    <definedName name="__________A65655">#REF!</definedName>
    <definedName name="__________A65900">#REF!</definedName>
    <definedName name="__________A999999">#N/A</definedName>
    <definedName name="__________day3">#REF!</definedName>
    <definedName name="__________day4">#REF!</definedName>
    <definedName name="__________Per2">#N/A</definedName>
    <definedName name="__________Tit1">#N/A</definedName>
    <definedName name="__________Tit2">#N/A</definedName>
    <definedName name="__________Tit3">#N/A</definedName>
    <definedName name="__________Tit4">#N/A</definedName>
    <definedName name="__________xlfn.BAHTTEXT" hidden="1">#NAME?</definedName>
    <definedName name="_________A1" localSheetId="3" hidden="1">#REF!</definedName>
    <definedName name="_________A1" localSheetId="2" hidden="1">#REF!</definedName>
    <definedName name="_________A1" hidden="1">#REF!</definedName>
    <definedName name="_________a12" localSheetId="3" hidden="1">{"'Monthly 1997'!$A$3:$S$89"}</definedName>
    <definedName name="_________a12" localSheetId="2" hidden="1">{"'Monthly 1997'!$A$3:$S$89"}</definedName>
    <definedName name="_________a12" hidden="1">{"'Monthly 1997'!$A$3:$S$89"}</definedName>
    <definedName name="_________A20">#REF!</definedName>
    <definedName name="_________A65555">#REF!</definedName>
    <definedName name="_________A65655">#REF!</definedName>
    <definedName name="_________A65900">#REF!</definedName>
    <definedName name="_________A999999">#N/A</definedName>
    <definedName name="_________day3">#REF!</definedName>
    <definedName name="_________day4">#REF!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Per2">#N/A</definedName>
    <definedName name="_________Tit1">#N/A</definedName>
    <definedName name="_________Tit2">#N/A</definedName>
    <definedName name="_________Tit3">#N/A</definedName>
    <definedName name="_________Tit4">#N/A</definedName>
    <definedName name="_________xlfn.BAHTTEXT" hidden="1">#NAME?</definedName>
    <definedName name="________A1" localSheetId="3" hidden="1">#REF!</definedName>
    <definedName name="________A1" localSheetId="2" hidden="1">#REF!</definedName>
    <definedName name="________A1" hidden="1">#REF!</definedName>
    <definedName name="________a12" localSheetId="3" hidden="1">{"'Monthly 1997'!$A$3:$S$89"}</definedName>
    <definedName name="________a12" localSheetId="2" hidden="1">{"'Monthly 1997'!$A$3:$S$89"}</definedName>
    <definedName name="________a12" hidden="1">{"'Monthly 1997'!$A$3:$S$89"}</definedName>
    <definedName name="________A20">#REF!</definedName>
    <definedName name="________A65555">#REF!</definedName>
    <definedName name="________A65655">#REF!</definedName>
    <definedName name="________A65900">#REF!</definedName>
    <definedName name="________A999999">#N/A</definedName>
    <definedName name="________day3">#REF!</definedName>
    <definedName name="________day4">#REF!</definedName>
    <definedName name="________Per2">#N/A</definedName>
    <definedName name="________Tit1">#N/A</definedName>
    <definedName name="________Tit2">#N/A</definedName>
    <definedName name="________Tit3">#N/A</definedName>
    <definedName name="________Tit4">#N/A</definedName>
    <definedName name="________xlfn.BAHTTEXT" hidden="1">#NAME?</definedName>
    <definedName name="_______A1" localSheetId="3" hidden="1">#REF!</definedName>
    <definedName name="_______A1" localSheetId="2" hidden="1">#REF!</definedName>
    <definedName name="_______A1" hidden="1">#REF!</definedName>
    <definedName name="_______a12" localSheetId="3" hidden="1">{"'Monthly 1997'!$A$3:$S$89"}</definedName>
    <definedName name="_______a12" localSheetId="2" hidden="1">{"'Monthly 1997'!$A$3:$S$89"}</definedName>
    <definedName name="_______a12" hidden="1">{"'Monthly 1997'!$A$3:$S$89"}</definedName>
    <definedName name="_______A20">#REF!</definedName>
    <definedName name="_______A65555">#REF!</definedName>
    <definedName name="_______A65655">#REF!</definedName>
    <definedName name="_______A65900">#REF!</definedName>
    <definedName name="_______A999999">#N/A</definedName>
    <definedName name="_______AT1" localSheetId="3" hidden="1">{#N/A,#N/A,FALSE,"인원";#N/A,#N/A,FALSE,"비용2";#N/A,#N/A,FALSE,"비용1";#N/A,#N/A,FALSE,"비용";#N/A,#N/A,FALSE,"보증2";#N/A,#N/A,FALSE,"보증1";#N/A,#N/A,FALSE,"보증";#N/A,#N/A,FALSE,"손익1";#N/A,#N/A,FALSE,"손익";#N/A,#N/A,FALSE,"부서별매출";#N/A,#N/A,FALSE,"매출"}</definedName>
    <definedName name="_______AT1" localSheetId="2" hidden="1">{#N/A,#N/A,FALSE,"인원";#N/A,#N/A,FALSE,"비용2";#N/A,#N/A,FALSE,"비용1";#N/A,#N/A,FALSE,"비용";#N/A,#N/A,FALSE,"보증2";#N/A,#N/A,FALSE,"보증1";#N/A,#N/A,FALSE,"보증";#N/A,#N/A,FALSE,"손익1";#N/A,#N/A,FALSE,"손익";#N/A,#N/A,FALSE,"부서별매출";#N/A,#N/A,FALSE,"매출"}</definedName>
    <definedName name="_______AT1" hidden="1">{#N/A,#N/A,FALSE,"인원";#N/A,#N/A,FALSE,"비용2";#N/A,#N/A,FALSE,"비용1";#N/A,#N/A,FALSE,"비용";#N/A,#N/A,FALSE,"보증2";#N/A,#N/A,FALSE,"보증1";#N/A,#N/A,FALSE,"보증";#N/A,#N/A,FALSE,"손익1";#N/A,#N/A,FALSE,"손익";#N/A,#N/A,FALSE,"부서별매출";#N/A,#N/A,FALSE,"매출"}</definedName>
    <definedName name="_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localSheetId="3" hidden="1">{#N/A,#N/A,FALSE,"인원";#N/A,#N/A,FALSE,"비용2";#N/A,#N/A,FALSE,"비용1";#N/A,#N/A,FALSE,"비용";#N/A,#N/A,FALSE,"보증2";#N/A,#N/A,FALSE,"보증1";#N/A,#N/A,FALSE,"보증";#N/A,#N/A,FALSE,"손익1";#N/A,#N/A,FALSE,"손익";#N/A,#N/A,FALSE,"부서별매출";#N/A,#N/A,FALSE,"매출"}</definedName>
    <definedName name="_______AT3" localSheetId="2" hidden="1">{#N/A,#N/A,FALSE,"인원";#N/A,#N/A,FALSE,"비용2";#N/A,#N/A,FALSE,"비용1";#N/A,#N/A,FALSE,"비용";#N/A,#N/A,FALSE,"보증2";#N/A,#N/A,FALSE,"보증1";#N/A,#N/A,FALSE,"보증";#N/A,#N/A,FALSE,"손익1";#N/A,#N/A,FALSE,"손익";#N/A,#N/A,FALSE,"부서별매출";#N/A,#N/A,FALSE,"매출"}</definedName>
    <definedName name="_______AT3" hidden="1">{#N/A,#N/A,FALSE,"인원";#N/A,#N/A,FALSE,"비용2";#N/A,#N/A,FALSE,"비용1";#N/A,#N/A,FALSE,"비용";#N/A,#N/A,FALSE,"보증2";#N/A,#N/A,FALSE,"보증1";#N/A,#N/A,FALSE,"보증";#N/A,#N/A,FALSE,"손익1";#N/A,#N/A,FALSE,"손익";#N/A,#N/A,FALSE,"부서별매출";#N/A,#N/A,FALSE,"매출"}</definedName>
    <definedName name="_______C65537">#REF!</definedName>
    <definedName name="_______day3">#REF!</definedName>
    <definedName name="_______day4">#REF!</definedName>
    <definedName name="_______J200" localSheetId="3" hidden="1">{#N/A,#N/A,FALSE,"인원";#N/A,#N/A,FALSE,"비용2";#N/A,#N/A,FALSE,"비용1";#N/A,#N/A,FALSE,"비용";#N/A,#N/A,FALSE,"보증2";#N/A,#N/A,FALSE,"보증1";#N/A,#N/A,FALSE,"보증";#N/A,#N/A,FALSE,"손익1";#N/A,#N/A,FALSE,"손익";#N/A,#N/A,FALSE,"부서별매출";#N/A,#N/A,FALSE,"매출"}</definedName>
    <definedName name="_______J200" localSheetId="2" hidden="1">{#N/A,#N/A,FALSE,"인원";#N/A,#N/A,FALSE,"비용2";#N/A,#N/A,FALSE,"비용1";#N/A,#N/A,FALSE,"비용";#N/A,#N/A,FALSE,"보증2";#N/A,#N/A,FALSE,"보증1";#N/A,#N/A,FALSE,"보증";#N/A,#N/A,FALSE,"손익1";#N/A,#N/A,FALSE,"손익";#N/A,#N/A,FALSE,"부서별매출";#N/A,#N/A,FALSE,"매출"}</definedName>
    <definedName name="_______J200" hidden="1">{#N/A,#N/A,FALSE,"인원";#N/A,#N/A,FALSE,"비용2";#N/A,#N/A,FALSE,"비용1";#N/A,#N/A,FALSE,"비용";#N/A,#N/A,FALSE,"보증2";#N/A,#N/A,FALSE,"보증1";#N/A,#N/A,FALSE,"보증";#N/A,#N/A,FALSE,"손익1";#N/A,#N/A,FALSE,"손익";#N/A,#N/A,FALSE,"부서별매출";#N/A,#N/A,FALSE,"매출"}</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Per2">#N/A</definedName>
    <definedName name="_______Tit1">#N/A</definedName>
    <definedName name="_______Tit2">#N/A</definedName>
    <definedName name="_______Tit3">#N/A</definedName>
    <definedName name="_______Tit4">#N/A</definedName>
    <definedName name="_______top1" localSheetId="3">{30,140,350,160,"",""}</definedName>
    <definedName name="_______top1" localSheetId="2">{30,140,350,160,"",""}</definedName>
    <definedName name="_______top1">{30,140,350,160,"",""}</definedName>
    <definedName name="_______tt1" localSheetId="3" hidden="1">{#N/A,#N/A,TRUE,"일정"}</definedName>
    <definedName name="_______tt1" localSheetId="2" hidden="1">{#N/A,#N/A,TRUE,"일정"}</definedName>
    <definedName name="_______tt1" hidden="1">{#N/A,#N/A,TRUE,"일정"}</definedName>
    <definedName name="_______xlfn.BAHTTEXT" hidden="1">#NAME?</definedName>
    <definedName name="______A1" localSheetId="3" hidden="1">#REF!</definedName>
    <definedName name="______A1" localSheetId="2" hidden="1">#REF!</definedName>
    <definedName name="______A1" hidden="1">#REF!</definedName>
    <definedName name="______a12" localSheetId="3" hidden="1">{"'Monthly 1997'!$A$3:$S$89"}</definedName>
    <definedName name="______a12" localSheetId="2" hidden="1">{"'Monthly 1997'!$A$3:$S$89"}</definedName>
    <definedName name="______a12" hidden="1">{"'Monthly 1997'!$A$3:$S$89"}</definedName>
    <definedName name="______A20">#REF!</definedName>
    <definedName name="______A65555">#REF!</definedName>
    <definedName name="______A65655">#REF!</definedName>
    <definedName name="______A65900">#REF!</definedName>
    <definedName name="______A999999">#N/A</definedName>
    <definedName name="______AT1" localSheetId="3" hidden="1">{#N/A,#N/A,FALSE,"인원";#N/A,#N/A,FALSE,"비용2";#N/A,#N/A,FALSE,"비용1";#N/A,#N/A,FALSE,"비용";#N/A,#N/A,FALSE,"보증2";#N/A,#N/A,FALSE,"보증1";#N/A,#N/A,FALSE,"보증";#N/A,#N/A,FALSE,"손익1";#N/A,#N/A,FALSE,"손익";#N/A,#N/A,FALSE,"부서별매출";#N/A,#N/A,FALSE,"매출"}</definedName>
    <definedName name="______AT1" localSheetId="2" hidden="1">{#N/A,#N/A,FALSE,"인원";#N/A,#N/A,FALSE,"비용2";#N/A,#N/A,FALSE,"비용1";#N/A,#N/A,FALSE,"비용";#N/A,#N/A,FALSE,"보증2";#N/A,#N/A,FALSE,"보증1";#N/A,#N/A,FALSE,"보증";#N/A,#N/A,FALSE,"손익1";#N/A,#N/A,FALSE,"손익";#N/A,#N/A,FALSE,"부서별매출";#N/A,#N/A,FALSE,"매출"}</definedName>
    <definedName name="______AT1" hidden="1">{#N/A,#N/A,FALSE,"인원";#N/A,#N/A,FALSE,"비용2";#N/A,#N/A,FALSE,"비용1";#N/A,#N/A,FALSE,"비용";#N/A,#N/A,FALSE,"보증2";#N/A,#N/A,FALSE,"보증1";#N/A,#N/A,FALSE,"보증";#N/A,#N/A,FALSE,"손익1";#N/A,#N/A,FALSE,"손익";#N/A,#N/A,FALSE,"부서별매출";#N/A,#N/A,FALSE,"매출"}</definedName>
    <definedName name="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localSheetId="3" hidden="1">{#N/A,#N/A,FALSE,"인원";#N/A,#N/A,FALSE,"비용2";#N/A,#N/A,FALSE,"비용1";#N/A,#N/A,FALSE,"비용";#N/A,#N/A,FALSE,"보증2";#N/A,#N/A,FALSE,"보증1";#N/A,#N/A,FALSE,"보증";#N/A,#N/A,FALSE,"손익1";#N/A,#N/A,FALSE,"손익";#N/A,#N/A,FALSE,"부서별매출";#N/A,#N/A,FALSE,"매출"}</definedName>
    <definedName name="______AT3" localSheetId="2" hidden="1">{#N/A,#N/A,FALSE,"인원";#N/A,#N/A,FALSE,"비용2";#N/A,#N/A,FALSE,"비용1";#N/A,#N/A,FALSE,"비용";#N/A,#N/A,FALSE,"보증2";#N/A,#N/A,FALSE,"보증1";#N/A,#N/A,FALSE,"보증";#N/A,#N/A,FALSE,"손익1";#N/A,#N/A,FALSE,"손익";#N/A,#N/A,FALSE,"부서별매출";#N/A,#N/A,FALSE,"매출"}</definedName>
    <definedName name="______AT3" hidden="1">{#N/A,#N/A,FALSE,"인원";#N/A,#N/A,FALSE,"비용2";#N/A,#N/A,FALSE,"비용1";#N/A,#N/A,FALSE,"비용";#N/A,#N/A,FALSE,"보증2";#N/A,#N/A,FALSE,"보증1";#N/A,#N/A,FALSE,"보증";#N/A,#N/A,FALSE,"손익1";#N/A,#N/A,FALSE,"손익";#N/A,#N/A,FALSE,"부서별매출";#N/A,#N/A,FALSE,"매출"}</definedName>
    <definedName name="______C65537">#REF!</definedName>
    <definedName name="______day3">#REF!</definedName>
    <definedName name="______day4">#REF!</definedName>
    <definedName name="______J200" localSheetId="3" hidden="1">{#N/A,#N/A,FALSE,"인원";#N/A,#N/A,FALSE,"비용2";#N/A,#N/A,FALSE,"비용1";#N/A,#N/A,FALSE,"비용";#N/A,#N/A,FALSE,"보증2";#N/A,#N/A,FALSE,"보증1";#N/A,#N/A,FALSE,"보증";#N/A,#N/A,FALSE,"손익1";#N/A,#N/A,FALSE,"손익";#N/A,#N/A,FALSE,"부서별매출";#N/A,#N/A,FALSE,"매출"}</definedName>
    <definedName name="______J200" localSheetId="2" hidden="1">{#N/A,#N/A,FALSE,"인원";#N/A,#N/A,FALSE,"비용2";#N/A,#N/A,FALSE,"비용1";#N/A,#N/A,FALSE,"비용";#N/A,#N/A,FALSE,"보증2";#N/A,#N/A,FALSE,"보증1";#N/A,#N/A,FALSE,"보증";#N/A,#N/A,FALSE,"손익1";#N/A,#N/A,FALSE,"손익";#N/A,#N/A,FALSE,"부서별매출";#N/A,#N/A,FALSE,"매출"}</definedName>
    <definedName name="______J200" hidden="1">{#N/A,#N/A,FALSE,"인원";#N/A,#N/A,FALSE,"비용2";#N/A,#N/A,FALSE,"비용1";#N/A,#N/A,FALSE,"비용";#N/A,#N/A,FALSE,"보증2";#N/A,#N/A,FALSE,"보증1";#N/A,#N/A,FALSE,"보증";#N/A,#N/A,FALSE,"손익1";#N/A,#N/A,FALSE,"손익";#N/A,#N/A,FALSE,"부서별매출";#N/A,#N/A,FALSE,"매출"}</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Per2">#N/A</definedName>
    <definedName name="______Tit1">#N/A</definedName>
    <definedName name="______Tit2">#N/A</definedName>
    <definedName name="______Tit3">#N/A</definedName>
    <definedName name="______Tit4">#N/A</definedName>
    <definedName name="______top1" localSheetId="3">{30,140,350,160,"",""}</definedName>
    <definedName name="______top1" localSheetId="2">{30,140,350,160,"",""}</definedName>
    <definedName name="______top1">{30,140,350,160,"",""}</definedName>
    <definedName name="______tt1" localSheetId="3" hidden="1">{#N/A,#N/A,TRUE,"일정"}</definedName>
    <definedName name="______tt1" localSheetId="2" hidden="1">{#N/A,#N/A,TRUE,"일정"}</definedName>
    <definedName name="______tt1" hidden="1">{#N/A,#N/A,TRUE,"일정"}</definedName>
    <definedName name="______xlfn.BAHTTEXT" hidden="1">#NAME?</definedName>
    <definedName name="_____A1" localSheetId="3" hidden="1">#REF!</definedName>
    <definedName name="_____A1" localSheetId="2" hidden="1">#REF!</definedName>
    <definedName name="_____A1" hidden="1">#REF!</definedName>
    <definedName name="_____a12" localSheetId="3" hidden="1">{"'Monthly 1997'!$A$3:$S$89"}</definedName>
    <definedName name="_____a12" localSheetId="2" hidden="1">{"'Monthly 1997'!$A$3:$S$89"}</definedName>
    <definedName name="_____a12" hidden="1">{"'Monthly 1997'!$A$3:$S$89"}</definedName>
    <definedName name="_____a145">#REF!</definedName>
    <definedName name="_____a146">#REF!</definedName>
    <definedName name="_____a147">#REF!</definedName>
    <definedName name="_____A20">#REF!</definedName>
    <definedName name="_____A65555">#REF!</definedName>
    <definedName name="_____A65655">#REF!</definedName>
    <definedName name="_____A65900">#REF!</definedName>
    <definedName name="_____A999999">#N/A</definedName>
    <definedName name="_____AT1" localSheetId="3" hidden="1">{#N/A,#N/A,FALSE,"인원";#N/A,#N/A,FALSE,"비용2";#N/A,#N/A,FALSE,"비용1";#N/A,#N/A,FALSE,"비용";#N/A,#N/A,FALSE,"보증2";#N/A,#N/A,FALSE,"보증1";#N/A,#N/A,FALSE,"보증";#N/A,#N/A,FALSE,"손익1";#N/A,#N/A,FALSE,"손익";#N/A,#N/A,FALSE,"부서별매출";#N/A,#N/A,FALSE,"매출"}</definedName>
    <definedName name="_____AT1" localSheetId="2" hidden="1">{#N/A,#N/A,FALSE,"인원";#N/A,#N/A,FALSE,"비용2";#N/A,#N/A,FALSE,"비용1";#N/A,#N/A,FALSE,"비용";#N/A,#N/A,FALSE,"보증2";#N/A,#N/A,FALSE,"보증1";#N/A,#N/A,FALSE,"보증";#N/A,#N/A,FALSE,"손익1";#N/A,#N/A,FALSE,"손익";#N/A,#N/A,FALSE,"부서별매출";#N/A,#N/A,FALSE,"매출"}</definedName>
    <definedName name="_____AT1" hidden="1">{#N/A,#N/A,FALSE,"인원";#N/A,#N/A,FALSE,"비용2";#N/A,#N/A,FALSE,"비용1";#N/A,#N/A,FALSE,"비용";#N/A,#N/A,FALSE,"보증2";#N/A,#N/A,FALSE,"보증1";#N/A,#N/A,FALSE,"보증";#N/A,#N/A,FALSE,"손익1";#N/A,#N/A,FALSE,"손익";#N/A,#N/A,FALSE,"부서별매출";#N/A,#N/A,FALSE,"매출"}</definedName>
    <definedName name="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localSheetId="3" hidden="1">{#N/A,#N/A,FALSE,"인원";#N/A,#N/A,FALSE,"비용2";#N/A,#N/A,FALSE,"비용1";#N/A,#N/A,FALSE,"비용";#N/A,#N/A,FALSE,"보증2";#N/A,#N/A,FALSE,"보증1";#N/A,#N/A,FALSE,"보증";#N/A,#N/A,FALSE,"손익1";#N/A,#N/A,FALSE,"손익";#N/A,#N/A,FALSE,"부서별매출";#N/A,#N/A,FALSE,"매출"}</definedName>
    <definedName name="_____AT3" localSheetId="2" hidden="1">{#N/A,#N/A,FALSE,"인원";#N/A,#N/A,FALSE,"비용2";#N/A,#N/A,FALSE,"비용1";#N/A,#N/A,FALSE,"비용";#N/A,#N/A,FALSE,"보증2";#N/A,#N/A,FALSE,"보증1";#N/A,#N/A,FALSE,"보증";#N/A,#N/A,FALSE,"손익1";#N/A,#N/A,FALSE,"손익";#N/A,#N/A,FALSE,"부서별매출";#N/A,#N/A,FALSE,"매출"}</definedName>
    <definedName name="_____AT3" hidden="1">{#N/A,#N/A,FALSE,"인원";#N/A,#N/A,FALSE,"비용2";#N/A,#N/A,FALSE,"비용1";#N/A,#N/A,FALSE,"비용";#N/A,#N/A,FALSE,"보증2";#N/A,#N/A,FALSE,"보증1";#N/A,#N/A,FALSE,"보증";#N/A,#N/A,FALSE,"손익1";#N/A,#N/A,FALSE,"손익";#N/A,#N/A,FALSE,"부서별매출";#N/A,#N/A,FALSE,"매출"}</definedName>
    <definedName name="_____C65537">#REF!</definedName>
    <definedName name="_____day3">#REF!</definedName>
    <definedName name="_____day4">#REF!</definedName>
    <definedName name="_____J200" localSheetId="3" hidden="1">{#N/A,#N/A,FALSE,"인원";#N/A,#N/A,FALSE,"비용2";#N/A,#N/A,FALSE,"비용1";#N/A,#N/A,FALSE,"비용";#N/A,#N/A,FALSE,"보증2";#N/A,#N/A,FALSE,"보증1";#N/A,#N/A,FALSE,"보증";#N/A,#N/A,FALSE,"손익1";#N/A,#N/A,FALSE,"손익";#N/A,#N/A,FALSE,"부서별매출";#N/A,#N/A,FALSE,"매출"}</definedName>
    <definedName name="_____J200" localSheetId="2" hidden="1">{#N/A,#N/A,FALSE,"인원";#N/A,#N/A,FALSE,"비용2";#N/A,#N/A,FALSE,"비용1";#N/A,#N/A,FALSE,"비용";#N/A,#N/A,FALSE,"보증2";#N/A,#N/A,FALSE,"보증1";#N/A,#N/A,FALSE,"보증";#N/A,#N/A,FALSE,"손익1";#N/A,#N/A,FALSE,"손익";#N/A,#N/A,FALSE,"부서별매출";#N/A,#N/A,FALSE,"매출"}</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Per2">#N/A</definedName>
    <definedName name="_____Tit1">#N/A</definedName>
    <definedName name="_____Tit2">#N/A</definedName>
    <definedName name="_____Tit3">#N/A</definedName>
    <definedName name="_____Tit4">#N/A</definedName>
    <definedName name="_____top1" localSheetId="3">{30,140,350,160,"",""}</definedName>
    <definedName name="_____top1" localSheetId="2">{30,140,350,160,"",""}</definedName>
    <definedName name="_____top1">{30,140,350,160,"",""}</definedName>
    <definedName name="_____tt1" localSheetId="3" hidden="1">{#N/A,#N/A,TRUE,"일정"}</definedName>
    <definedName name="_____tt1" localSheetId="2" hidden="1">{#N/A,#N/A,TRUE,"일정"}</definedName>
    <definedName name="_____tt1" hidden="1">{#N/A,#N/A,TRUE,"일정"}</definedName>
    <definedName name="_____tt195">#REF!</definedName>
    <definedName name="_____xlfn.BAHTTEXT" hidden="1">#NAME?</definedName>
    <definedName name="_____xlfn.RTD" hidden="1">#NAME?</definedName>
    <definedName name="____A1" localSheetId="3" hidden="1">#REF!</definedName>
    <definedName name="____A1" localSheetId="2" hidden="1">#REF!</definedName>
    <definedName name="____A1" hidden="1">#REF!</definedName>
    <definedName name="____a12" localSheetId="3" hidden="1">{"'Monthly 1997'!$A$3:$S$89"}</definedName>
    <definedName name="____a12" localSheetId="2" hidden="1">{"'Monthly 1997'!$A$3:$S$89"}</definedName>
    <definedName name="____a12" hidden="1">{"'Monthly 1997'!$A$3:$S$89"}</definedName>
    <definedName name="____A20">#REF!</definedName>
    <definedName name="____A65555">#REF!</definedName>
    <definedName name="____A65655">#REF!</definedName>
    <definedName name="____A65900">#REF!</definedName>
    <definedName name="____A999999">#N/A</definedName>
    <definedName name="____ap2">#N/A</definedName>
    <definedName name="____AT1" localSheetId="3" hidden="1">{#N/A,#N/A,FALSE,"인원";#N/A,#N/A,FALSE,"비용2";#N/A,#N/A,FALSE,"비용1";#N/A,#N/A,FALSE,"비용";#N/A,#N/A,FALSE,"보증2";#N/A,#N/A,FALSE,"보증1";#N/A,#N/A,FALSE,"보증";#N/A,#N/A,FALSE,"손익1";#N/A,#N/A,FALSE,"손익";#N/A,#N/A,FALSE,"부서별매출";#N/A,#N/A,FALSE,"매출"}</definedName>
    <definedName name="____AT1" localSheetId="2" hidden="1">{#N/A,#N/A,FALSE,"인원";#N/A,#N/A,FALSE,"비용2";#N/A,#N/A,FALSE,"비용1";#N/A,#N/A,FALSE,"비용";#N/A,#N/A,FALSE,"보증2";#N/A,#N/A,FALSE,"보증1";#N/A,#N/A,FALSE,"보증";#N/A,#N/A,FALSE,"손익1";#N/A,#N/A,FALSE,"손익";#N/A,#N/A,FALSE,"부서별매출";#N/A,#N/A,FALSE,"매출"}</definedName>
    <definedName name="____AT1" hidden="1">{#N/A,#N/A,FALSE,"인원";#N/A,#N/A,FALSE,"비용2";#N/A,#N/A,FALSE,"비용1";#N/A,#N/A,FALSE,"비용";#N/A,#N/A,FALSE,"보증2";#N/A,#N/A,FALSE,"보증1";#N/A,#N/A,FALSE,"보증";#N/A,#N/A,FALSE,"손익1";#N/A,#N/A,FALSE,"손익";#N/A,#N/A,FALSE,"부서별매출";#N/A,#N/A,FALSE,"매출"}</definedName>
    <definedName name="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localSheetId="3" hidden="1">{#N/A,#N/A,FALSE,"인원";#N/A,#N/A,FALSE,"비용2";#N/A,#N/A,FALSE,"비용1";#N/A,#N/A,FALSE,"비용";#N/A,#N/A,FALSE,"보증2";#N/A,#N/A,FALSE,"보증1";#N/A,#N/A,FALSE,"보증";#N/A,#N/A,FALSE,"손익1";#N/A,#N/A,FALSE,"손익";#N/A,#N/A,FALSE,"부서별매출";#N/A,#N/A,FALSE,"매출"}</definedName>
    <definedName name="____AT3" localSheetId="2" hidden="1">{#N/A,#N/A,FALSE,"인원";#N/A,#N/A,FALSE,"비용2";#N/A,#N/A,FALSE,"비용1";#N/A,#N/A,FALSE,"비용";#N/A,#N/A,FALSE,"보증2";#N/A,#N/A,FALSE,"보증1";#N/A,#N/A,FALSE,"보증";#N/A,#N/A,FALSE,"손익1";#N/A,#N/A,FALSE,"손익";#N/A,#N/A,FALSE,"부서별매출";#N/A,#N/A,FALSE,"매출"}</definedName>
    <definedName name="____AT3" hidden="1">{#N/A,#N/A,FALSE,"인원";#N/A,#N/A,FALSE,"비용2";#N/A,#N/A,FALSE,"비용1";#N/A,#N/A,FALSE,"비용";#N/A,#N/A,FALSE,"보증2";#N/A,#N/A,FALSE,"보증1";#N/A,#N/A,FALSE,"보증";#N/A,#N/A,FALSE,"손익1";#N/A,#N/A,FALSE,"손익";#N/A,#N/A,FALSE,"부서별매출";#N/A,#N/A,FALSE,"매출"}</definedName>
    <definedName name="____C65537">#REF!</definedName>
    <definedName name="____CT5">#REF!</definedName>
    <definedName name="____day3">#REF!</definedName>
    <definedName name="____day4">#REF!</definedName>
    <definedName name="____J200" localSheetId="3" hidden="1">{#N/A,#N/A,FALSE,"인원";#N/A,#N/A,FALSE,"비용2";#N/A,#N/A,FALSE,"비용1";#N/A,#N/A,FALSE,"비용";#N/A,#N/A,FALSE,"보증2";#N/A,#N/A,FALSE,"보증1";#N/A,#N/A,FALSE,"보증";#N/A,#N/A,FALSE,"손익1";#N/A,#N/A,FALSE,"손익";#N/A,#N/A,FALSE,"부서별매출";#N/A,#N/A,FALSE,"매출"}</definedName>
    <definedName name="____J200" localSheetId="2" hidden="1">{#N/A,#N/A,FALSE,"인원";#N/A,#N/A,FALSE,"비용2";#N/A,#N/A,FALSE,"비용1";#N/A,#N/A,FALSE,"비용";#N/A,#N/A,FALSE,"보증2";#N/A,#N/A,FALSE,"보증1";#N/A,#N/A,FALSE,"보증";#N/A,#N/A,FALSE,"손익1";#N/A,#N/A,FALSE,"손익";#N/A,#N/A,FALSE,"부서별매출";#N/A,#N/A,FALSE,"매출"}</definedName>
    <definedName name="____J200" hidden="1">{#N/A,#N/A,FALSE,"인원";#N/A,#N/A,FALSE,"비용2";#N/A,#N/A,FALSE,"비용1";#N/A,#N/A,FALSE,"비용";#N/A,#N/A,FALSE,"보증2";#N/A,#N/A,FALSE,"보증1";#N/A,#N/A,FALSE,"보증";#N/A,#N/A,FALSE,"손익1";#N/A,#N/A,FALSE,"손익";#N/A,#N/A,FALSE,"부서별매출";#N/A,#N/A,FALSE,"매출"}</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NFT1" localSheetId="3">#REF!,#REF!,#REF!,#REF!</definedName>
    <definedName name="____NFT1" localSheetId="2">#REF!,#REF!,#REF!,#REF!</definedName>
    <definedName name="____NFT1">#REF!,#REF!,#REF!,#REF!</definedName>
    <definedName name="____Per2">#N/A</definedName>
    <definedName name="____Tit1">#N/A</definedName>
    <definedName name="____Tit2">#N/A</definedName>
    <definedName name="____Tit3">#N/A</definedName>
    <definedName name="____Tit4">#N/A</definedName>
    <definedName name="____top1" localSheetId="3">{30,140,350,160,"",""}</definedName>
    <definedName name="____top1" localSheetId="2">{30,140,350,160,"",""}</definedName>
    <definedName name="____top1">{30,140,350,160,"",""}</definedName>
    <definedName name="____tt1" localSheetId="3" hidden="1">{#N/A,#N/A,TRUE,"일정"}</definedName>
    <definedName name="____tt1" localSheetId="2" hidden="1">{#N/A,#N/A,TRUE,"일정"}</definedName>
    <definedName name="____tt1" hidden="1">{#N/A,#N/A,TRUE,"일정"}</definedName>
    <definedName name="____tt195">#REF!</definedName>
    <definedName name="____TTT1">#REF!</definedName>
    <definedName name="____xlfn.BAHTTEXT" hidden="1">#NAME?</definedName>
    <definedName name="____xlfn.RTD" hidden="1">#NAME?</definedName>
    <definedName name="___A1" localSheetId="3" hidden="1">#REF!</definedName>
    <definedName name="___A1" localSheetId="2" hidden="1">#REF!</definedName>
    <definedName name="___A1" hidden="1">#REF!</definedName>
    <definedName name="___a12" localSheetId="3" hidden="1">{"'Monthly 1997'!$A$3:$S$89"}</definedName>
    <definedName name="___a12" localSheetId="2" hidden="1">{"'Monthly 1997'!$A$3:$S$89"}</definedName>
    <definedName name="___a12" hidden="1">{"'Monthly 1997'!$A$3:$S$89"}</definedName>
    <definedName name="___a145">#REF!</definedName>
    <definedName name="___a146">#REF!</definedName>
    <definedName name="___a147">#REF!</definedName>
    <definedName name="___A20">#REF!</definedName>
    <definedName name="___A65555">#REF!</definedName>
    <definedName name="___A65655">#REF!</definedName>
    <definedName name="___A65900">#REF!</definedName>
    <definedName name="___A999999">#N/A</definedName>
    <definedName name="___ap2">#N/A</definedName>
    <definedName name="___AT1" localSheetId="3" hidden="1">{#N/A,#N/A,FALSE,"인원";#N/A,#N/A,FALSE,"비용2";#N/A,#N/A,FALSE,"비용1";#N/A,#N/A,FALSE,"비용";#N/A,#N/A,FALSE,"보증2";#N/A,#N/A,FALSE,"보증1";#N/A,#N/A,FALSE,"보증";#N/A,#N/A,FALSE,"손익1";#N/A,#N/A,FALSE,"손익";#N/A,#N/A,FALSE,"부서별매출";#N/A,#N/A,FALSE,"매출"}</definedName>
    <definedName name="___AT1" localSheetId="2" hidden="1">{#N/A,#N/A,FALSE,"인원";#N/A,#N/A,FALSE,"비용2";#N/A,#N/A,FALSE,"비용1";#N/A,#N/A,FALSE,"비용";#N/A,#N/A,FALSE,"보증2";#N/A,#N/A,FALSE,"보증1";#N/A,#N/A,FALSE,"보증";#N/A,#N/A,FALSE,"손익1";#N/A,#N/A,FALSE,"손익";#N/A,#N/A,FALSE,"부서별매출";#N/A,#N/A,FALSE,"매출"}</definedName>
    <definedName name="___AT1" hidden="1">{#N/A,#N/A,FALSE,"인원";#N/A,#N/A,FALSE,"비용2";#N/A,#N/A,FALSE,"비용1";#N/A,#N/A,FALSE,"비용";#N/A,#N/A,FALSE,"보증2";#N/A,#N/A,FALSE,"보증1";#N/A,#N/A,FALSE,"보증";#N/A,#N/A,FALSE,"손익1";#N/A,#N/A,FALSE,"손익";#N/A,#N/A,FALSE,"부서별매출";#N/A,#N/A,FALSE,"매출"}</definedName>
    <definedName name="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localSheetId="3" hidden="1">{#N/A,#N/A,FALSE,"인원";#N/A,#N/A,FALSE,"비용2";#N/A,#N/A,FALSE,"비용1";#N/A,#N/A,FALSE,"비용";#N/A,#N/A,FALSE,"보증2";#N/A,#N/A,FALSE,"보증1";#N/A,#N/A,FALSE,"보증";#N/A,#N/A,FALSE,"손익1";#N/A,#N/A,FALSE,"손익";#N/A,#N/A,FALSE,"부서별매출";#N/A,#N/A,FALSE,"매출"}</definedName>
    <definedName name="___AT3" localSheetId="2" hidden="1">{#N/A,#N/A,FALSE,"인원";#N/A,#N/A,FALSE,"비용2";#N/A,#N/A,FALSE,"비용1";#N/A,#N/A,FALSE,"비용";#N/A,#N/A,FALSE,"보증2";#N/A,#N/A,FALSE,"보증1";#N/A,#N/A,FALSE,"보증";#N/A,#N/A,FALSE,"손익1";#N/A,#N/A,FALSE,"손익";#N/A,#N/A,FALSE,"부서별매출";#N/A,#N/A,FALSE,"매출"}</definedName>
    <definedName name="___AT3" hidden="1">{#N/A,#N/A,FALSE,"인원";#N/A,#N/A,FALSE,"비용2";#N/A,#N/A,FALSE,"비용1";#N/A,#N/A,FALSE,"비용";#N/A,#N/A,FALSE,"보증2";#N/A,#N/A,FALSE,"보증1";#N/A,#N/A,FALSE,"보증";#N/A,#N/A,FALSE,"손익1";#N/A,#N/A,FALSE,"손익";#N/A,#N/A,FALSE,"부서별매출";#N/A,#N/A,FALSE,"매출"}</definedName>
    <definedName name="___C65537">#REF!</definedName>
    <definedName name="___CT5">#REF!</definedName>
    <definedName name="___day3">#REF!</definedName>
    <definedName name="___day4">#REF!</definedName>
    <definedName name="___J200" localSheetId="3" hidden="1">{#N/A,#N/A,FALSE,"인원";#N/A,#N/A,FALSE,"비용2";#N/A,#N/A,FALSE,"비용1";#N/A,#N/A,FALSE,"비용";#N/A,#N/A,FALSE,"보증2";#N/A,#N/A,FALSE,"보증1";#N/A,#N/A,FALSE,"보증";#N/A,#N/A,FALSE,"손익1";#N/A,#N/A,FALSE,"손익";#N/A,#N/A,FALSE,"부서별매출";#N/A,#N/A,FALSE,"매출"}</definedName>
    <definedName name="___J200" localSheetId="2" hidden="1">{#N/A,#N/A,FALSE,"인원";#N/A,#N/A,FALSE,"비용2";#N/A,#N/A,FALSE,"비용1";#N/A,#N/A,FALSE,"비용";#N/A,#N/A,FALSE,"보증2";#N/A,#N/A,FALSE,"보증1";#N/A,#N/A,FALSE,"보증";#N/A,#N/A,FALSE,"손익1";#N/A,#N/A,FALSE,"손익";#N/A,#N/A,FALSE,"부서별매출";#N/A,#N/A,FALSE,"매출"}</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NFT1" localSheetId="3">#REF!,#REF!,#REF!,#REF!</definedName>
    <definedName name="___NFT1" localSheetId="2">#REF!,#REF!,#REF!,#REF!</definedName>
    <definedName name="___NFT1">#REF!,#REF!,#REF!,#REF!</definedName>
    <definedName name="___Per2">#N/A</definedName>
    <definedName name="___Tit1">#N/A</definedName>
    <definedName name="___Tit2">#N/A</definedName>
    <definedName name="___Tit3">#N/A</definedName>
    <definedName name="___Tit4">#N/A</definedName>
    <definedName name="___top1" localSheetId="3">{30,140,350,160,"",""}</definedName>
    <definedName name="___top1" localSheetId="2">{30,140,350,160,"",""}</definedName>
    <definedName name="___top1">{30,140,350,160,"",""}</definedName>
    <definedName name="___tt1" localSheetId="3" hidden="1">{#N/A,#N/A,TRUE,"일정"}</definedName>
    <definedName name="___tt1" localSheetId="2" hidden="1">{#N/A,#N/A,TRUE,"일정"}</definedName>
    <definedName name="___tt1" hidden="1">{#N/A,#N/A,TRUE,"일정"}</definedName>
    <definedName name="___tt195">#REF!</definedName>
    <definedName name="___TTT1">#REF!</definedName>
    <definedName name="___xlfn.BAHTTEXT" hidden="1">#NAME?</definedName>
    <definedName name="___xlfn.RTD" hidden="1">#NAME?</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2_0Print_Area">#REF!</definedName>
    <definedName name="__4_0실마">#REF!</definedName>
    <definedName name="__6_0실적">#REF!</definedName>
    <definedName name="__7_????">#REF!</definedName>
    <definedName name="__A1" localSheetId="3" hidden="1">#REF!</definedName>
    <definedName name="__A1" localSheetId="2" hidden="1">#REF!</definedName>
    <definedName name="__A1" hidden="1">#REF!</definedName>
    <definedName name="__a12" localSheetId="3" hidden="1">{"'Monthly 1997'!$A$3:$S$89"}</definedName>
    <definedName name="__a12" localSheetId="2" hidden="1">{"'Monthly 1997'!$A$3:$S$89"}</definedName>
    <definedName name="__a12" hidden="1">{"'Monthly 1997'!$A$3:$S$89"}</definedName>
    <definedName name="__a145">#REF!</definedName>
    <definedName name="__a146">#REF!</definedName>
    <definedName name="__a147">#REF!</definedName>
    <definedName name="__A20">#REF!</definedName>
    <definedName name="__A65555">#REF!</definedName>
    <definedName name="__A65655">#REF!</definedName>
    <definedName name="__A65900">#REF!</definedName>
    <definedName name="__A999999">#N/A</definedName>
    <definedName name="__ap2">#N/A</definedName>
    <definedName name="__AT1" localSheetId="3" hidden="1">{#N/A,#N/A,FALSE,"인원";#N/A,#N/A,FALSE,"비용2";#N/A,#N/A,FALSE,"비용1";#N/A,#N/A,FALSE,"비용";#N/A,#N/A,FALSE,"보증2";#N/A,#N/A,FALSE,"보증1";#N/A,#N/A,FALSE,"보증";#N/A,#N/A,FALSE,"손익1";#N/A,#N/A,FALSE,"손익";#N/A,#N/A,FALSE,"부서별매출";#N/A,#N/A,FALSE,"매출"}</definedName>
    <definedName name="__AT1" localSheetId="2" hidden="1">{#N/A,#N/A,FALSE,"인원";#N/A,#N/A,FALSE,"비용2";#N/A,#N/A,FALSE,"비용1";#N/A,#N/A,FALSE,"비용";#N/A,#N/A,FALSE,"보증2";#N/A,#N/A,FALSE,"보증1";#N/A,#N/A,FALSE,"보증";#N/A,#N/A,FALSE,"손익1";#N/A,#N/A,FALSE,"손익";#N/A,#N/A,FALSE,"부서별매출";#N/A,#N/A,FALSE,"매출"}</definedName>
    <definedName name="__AT1" hidden="1">{#N/A,#N/A,FALSE,"인원";#N/A,#N/A,FALSE,"비용2";#N/A,#N/A,FALSE,"비용1";#N/A,#N/A,FALSE,"비용";#N/A,#N/A,FALSE,"보증2";#N/A,#N/A,FALSE,"보증1";#N/A,#N/A,FALSE,"보증";#N/A,#N/A,FALSE,"손익1";#N/A,#N/A,FALSE,"손익";#N/A,#N/A,FALSE,"부서별매출";#N/A,#N/A,FALSE,"매출"}</definedName>
    <definedName name="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localSheetId="3" hidden="1">{#N/A,#N/A,FALSE,"인원";#N/A,#N/A,FALSE,"비용2";#N/A,#N/A,FALSE,"비용1";#N/A,#N/A,FALSE,"비용";#N/A,#N/A,FALSE,"보증2";#N/A,#N/A,FALSE,"보증1";#N/A,#N/A,FALSE,"보증";#N/A,#N/A,FALSE,"손익1";#N/A,#N/A,FALSE,"손익";#N/A,#N/A,FALSE,"부서별매출";#N/A,#N/A,FALSE,"매출"}</definedName>
    <definedName name="__AT3" localSheetId="2" hidden="1">{#N/A,#N/A,FALSE,"인원";#N/A,#N/A,FALSE,"비용2";#N/A,#N/A,FALSE,"비용1";#N/A,#N/A,FALSE,"비용";#N/A,#N/A,FALSE,"보증2";#N/A,#N/A,FALSE,"보증1";#N/A,#N/A,FALSE,"보증";#N/A,#N/A,FALSE,"손익1";#N/A,#N/A,FALSE,"손익";#N/A,#N/A,FALSE,"부서별매출";#N/A,#N/A,FALSE,"매출"}</definedName>
    <definedName name="__AT3" hidden="1">{#N/A,#N/A,FALSE,"인원";#N/A,#N/A,FALSE,"비용2";#N/A,#N/A,FALSE,"비용1";#N/A,#N/A,FALSE,"비용";#N/A,#N/A,FALSE,"보증2";#N/A,#N/A,FALSE,"보증1";#N/A,#N/A,FALSE,"보증";#N/A,#N/A,FALSE,"손익1";#N/A,#N/A,FALSE,"손익";#N/A,#N/A,FALSE,"부서별매출";#N/A,#N/A,FALSE,"매출"}</definedName>
    <definedName name="__C65537">#REF!</definedName>
    <definedName name="__CT5">#REF!</definedName>
    <definedName name="__day3">#REF!</definedName>
    <definedName name="__day4">#REF!</definedName>
    <definedName name="__I______AU__E">#REF!</definedName>
    <definedName name="__IW1">'[2]Параметр (ФОРМУДА)'!#REF!</definedName>
    <definedName name="__J200" localSheetId="3" hidden="1">{#N/A,#N/A,FALSE,"인원";#N/A,#N/A,FALSE,"비용2";#N/A,#N/A,FALSE,"비용1";#N/A,#N/A,FALSE,"비용";#N/A,#N/A,FALSE,"보증2";#N/A,#N/A,FALSE,"보증1";#N/A,#N/A,FALSE,"보증";#N/A,#N/A,FALSE,"손익1";#N/A,#N/A,FALSE,"손익";#N/A,#N/A,FALSE,"부서별매출";#N/A,#N/A,FALSE,"매출"}</definedName>
    <definedName name="__J200" localSheetId="2" hidden="1">{#N/A,#N/A,FALSE,"인원";#N/A,#N/A,FALSE,"비용2";#N/A,#N/A,FALSE,"비용1";#N/A,#N/A,FALSE,"비용";#N/A,#N/A,FALSE,"보증2";#N/A,#N/A,FALSE,"보증1";#N/A,#N/A,FALSE,"보증";#N/A,#N/A,FALSE,"손익1";#N/A,#N/A,FALSE,"손익";#N/A,#N/A,FALSE,"부서별매출";#N/A,#N/A,FALSE,"매출"}</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NFT1" localSheetId="3">#REF!,#REF!,#REF!,#REF!</definedName>
    <definedName name="__NFT1" localSheetId="2">#REF!,#REF!,#REF!,#REF!</definedName>
    <definedName name="__NFT1">#REF!,#REF!,#REF!,#REF!</definedName>
    <definedName name="__Per2">#N/A</definedName>
    <definedName name="__Tit1">#N/A</definedName>
    <definedName name="__Tit2">#N/A</definedName>
    <definedName name="__Tit3">#N/A</definedName>
    <definedName name="__Tit4">#N/A</definedName>
    <definedName name="__top1" localSheetId="3">{30,140,350,160,"",""}</definedName>
    <definedName name="__top1" localSheetId="2">{30,140,350,160,"",""}</definedName>
    <definedName name="__top1">{30,140,350,160,"",""}</definedName>
    <definedName name="__tt1" localSheetId="3" hidden="1">{#N/A,#N/A,TRUE,"일정"}</definedName>
    <definedName name="__tt1" localSheetId="2" hidden="1">{#N/A,#N/A,TRUE,"일정"}</definedName>
    <definedName name="__tt1" hidden="1">{#N/A,#N/A,TRUE,"일정"}</definedName>
    <definedName name="__tt195">#REF!</definedName>
    <definedName name="__TTT1">#REF!</definedName>
    <definedName name="__xlfn.BAHTTEXT" hidden="1">#NAME?</definedName>
    <definedName name="__xlfn.RTD" hidden="1">#NAME?</definedName>
    <definedName name="_07_2_7">#REF!</definedName>
    <definedName name="_08">#REF!</definedName>
    <definedName name="_088">#REF!</definedName>
    <definedName name="_1_0Print_Area">#REF!</definedName>
    <definedName name="_10_????">#REF!</definedName>
    <definedName name="_100_0누실적">#REF!</definedName>
    <definedName name="_100_0실적마">#REF!</definedName>
    <definedName name="_101_0실기버">#REF!</definedName>
    <definedName name="_102_0실적마">#REF!</definedName>
    <definedName name="_102ОБЛАСТЬ_ПЕЌАТ">#REF!</definedName>
    <definedName name="_104ОБЛАСТЬ_ПЕЌАТ">#REF!</definedName>
    <definedName name="_1053__0_S" localSheetId="3" hidden="1">#REF!</definedName>
    <definedName name="_1053__0_S" localSheetId="2" hidden="1">#REF!</definedName>
    <definedName name="_1053__0_S" hidden="1">#REF!</definedName>
    <definedName name="_111">#REF!</definedName>
    <definedName name="_136_0_0입">#REF!</definedName>
    <definedName name="_138_0_0차">#REF!</definedName>
    <definedName name="_144_0계기">#REF!</definedName>
    <definedName name="_146_0계기en">#REF!</definedName>
    <definedName name="_148_0누계기">#REF!</definedName>
    <definedName name="_150_0누계생">#REF!</definedName>
    <definedName name="_152_0누실마">#REF!</definedName>
    <definedName name="_154_0누실적">#REF!</definedName>
    <definedName name="_156_0실기버">#REF!</definedName>
    <definedName name="_158_0실적마">#REF!</definedName>
    <definedName name="_162ОБЛАСТЬ_ПЕЌАТ">#REF!</definedName>
    <definedName name="_183_0_0입">#REF!</definedName>
    <definedName name="_186_0_0차">#REF!</definedName>
    <definedName name="_195_0계기">#REF!</definedName>
    <definedName name="_198_0계기en">#REF!</definedName>
    <definedName name="_2_0Print_Area">#REF!</definedName>
    <definedName name="_2_0실마">#REF!</definedName>
    <definedName name="_20">#REF!</definedName>
    <definedName name="_201_0누계기">#REF!</definedName>
    <definedName name="_204_0누계생">#REF!</definedName>
    <definedName name="_207_0누실마">#REF!</definedName>
    <definedName name="_210_0누실적">#REF!</definedName>
    <definedName name="_213_0실기버">#REF!</definedName>
    <definedName name="_216_0실적마">#REF!</definedName>
    <definedName name="_222ОБЛАСТЬ_ПЕЌАТ">#REF!</definedName>
    <definedName name="_3_0Print_Area">#REF!</definedName>
    <definedName name="_3_0실마">#REF!</definedName>
    <definedName name="_3_0실적">#REF!</definedName>
    <definedName name="_30">#REF!</definedName>
    <definedName name="_4_????">#REF!</definedName>
    <definedName name="_4_0실마">#REF!</definedName>
    <definedName name="_4_0실적">#REF!</definedName>
    <definedName name="_40">#REF!</definedName>
    <definedName name="_440__0_S" localSheetId="3" hidden="1">#REF!</definedName>
    <definedName name="_440__0_S" localSheetId="2" hidden="1">#REF!</definedName>
    <definedName name="_440__0_S" hidden="1">#REF!</definedName>
    <definedName name="_5_????">#REF!</definedName>
    <definedName name="_6_0실마">#REF!</definedName>
    <definedName name="_6_0실적">#REF!</definedName>
    <definedName name="_7_????">#REF!</definedName>
    <definedName name="_89_0_0입">#REF!</definedName>
    <definedName name="_89185A78B00">#REF!</definedName>
    <definedName name="_9_0실적">#REF!</definedName>
    <definedName name="_90_0_0차">#REF!</definedName>
    <definedName name="_91_0_0입">#REF!</definedName>
    <definedName name="_92_0_0차">#REF!</definedName>
    <definedName name="_93_0계기">#REF!</definedName>
    <definedName name="_94_0계기en">#REF!</definedName>
    <definedName name="_95_0계기">#REF!</definedName>
    <definedName name="_95_0누계기">#REF!</definedName>
    <definedName name="_96_0계기en">#REF!</definedName>
    <definedName name="_96_0누계생">#REF!</definedName>
    <definedName name="_97_0누계기">#REF!</definedName>
    <definedName name="_97_0누실마">#REF!</definedName>
    <definedName name="_98_0누계생">#REF!</definedName>
    <definedName name="_98_0누실적">#REF!</definedName>
    <definedName name="_99_0누실마">#REF!</definedName>
    <definedName name="_99_0실기버">#REF!</definedName>
    <definedName name="_A1" localSheetId="3" hidden="1">#REF!</definedName>
    <definedName name="_A1" localSheetId="2" hidden="1">#REF!</definedName>
    <definedName name="_A1" hidden="1">#REF!</definedName>
    <definedName name="_a12" localSheetId="3" hidden="1">{"'Monthly 1997'!$A$3:$S$89"}</definedName>
    <definedName name="_a12" localSheetId="2" hidden="1">{"'Monthly 1997'!$A$3:$S$89"}</definedName>
    <definedName name="_a12" hidden="1">{"'Monthly 1997'!$A$3:$S$89"}</definedName>
    <definedName name="_a145">#REF!</definedName>
    <definedName name="_a146">#REF!</definedName>
    <definedName name="_a147">#REF!</definedName>
    <definedName name="_A20">#REF!</definedName>
    <definedName name="_A61" localSheetId="3" hidden="1">{#N/A,#N/A,FALSE,"BODY"}</definedName>
    <definedName name="_A61" localSheetId="2" hidden="1">{#N/A,#N/A,FALSE,"BODY"}</definedName>
    <definedName name="_A61" hidden="1">{#N/A,#N/A,FALSE,"BODY"}</definedName>
    <definedName name="_A65555">#REF!</definedName>
    <definedName name="_A65655">#REF!</definedName>
    <definedName name="_A65900">#REF!</definedName>
    <definedName name="_A999999">#N/A</definedName>
    <definedName name="_ap2">#N/A</definedName>
    <definedName name="_AT1" localSheetId="3" hidden="1">{#N/A,#N/A,FALSE,"인원";#N/A,#N/A,FALSE,"비용2";#N/A,#N/A,FALSE,"비용1";#N/A,#N/A,FALSE,"비용";#N/A,#N/A,FALSE,"보증2";#N/A,#N/A,FALSE,"보증1";#N/A,#N/A,FALSE,"보증";#N/A,#N/A,FALSE,"손익1";#N/A,#N/A,FALSE,"손익";#N/A,#N/A,FALSE,"부서별매출";#N/A,#N/A,FALSE,"매출"}</definedName>
    <definedName name="_AT1" localSheetId="2"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3" hidden="1">{#N/A,#N/A,FALSE,"인원";#N/A,#N/A,FALSE,"비용2";#N/A,#N/A,FALSE,"비용1";#N/A,#N/A,FALSE,"비용";#N/A,#N/A,FALSE,"보증2";#N/A,#N/A,FALSE,"보증1";#N/A,#N/A,FALSE,"보증";#N/A,#N/A,FALSE,"손익1";#N/A,#N/A,FALSE,"손익";#N/A,#N/A,FALSE,"부서별매출";#N/A,#N/A,FALSE,"매출"}</definedName>
    <definedName name="_AT3" localSheetId="2"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3">[3]!_a1Z,[3]!_a2Z</definedName>
    <definedName name="_aZ" localSheetId="2">[3]!_a1Z,[3]!_a2Z</definedName>
    <definedName name="_aZ" localSheetId="1">[3]!_a1Z,[3]!_a2Z</definedName>
    <definedName name="_aZ">[0]!_a1Z,[0]!_a2Z</definedName>
    <definedName name="_B100000" localSheetId="3">#REF!</definedName>
    <definedName name="_B100000" localSheetId="2">#REF!</definedName>
    <definedName name="_B100000">#REF!</definedName>
    <definedName name="_B699999">#N/A</definedName>
    <definedName name="_B80000" localSheetId="3">#REF!</definedName>
    <definedName name="_B80000" localSheetId="2">#REF!</definedName>
    <definedName name="_B80000">#REF!</definedName>
    <definedName name="_B99999" localSheetId="3">#REF!</definedName>
    <definedName name="_B99999" localSheetId="2">#REF!</definedName>
    <definedName name="_B99999">#REF!</definedName>
    <definedName name="_C65537" localSheetId="3">#REF!</definedName>
    <definedName name="_C65537" localSheetId="2">#REF!</definedName>
    <definedName name="_C65537">#REF!</definedName>
    <definedName name="_CT5">#REF!</definedName>
    <definedName name="_day3">#REF!</definedName>
    <definedName name="_day4">#REF!</definedName>
    <definedName name="_Dist_Bin" localSheetId="3" hidden="1">#REF!</definedName>
    <definedName name="_Dist_Bin" localSheetId="2" hidden="1">#REF!</definedName>
    <definedName name="_Dist_Bin" hidden="1">#REF!</definedName>
    <definedName name="_Dist_Values" localSheetId="3" hidden="1">#REF!</definedName>
    <definedName name="_Dist_Values" localSheetId="2" hidden="1">#REF!</definedName>
    <definedName name="_Dist_Values" hidden="1">#REF!</definedName>
    <definedName name="_Fill" localSheetId="3" hidden="1">#REF!</definedName>
    <definedName name="_Fill" localSheetId="2" hidden="1">#REF!</definedName>
    <definedName name="_Fill" hidden="1">#REF!</definedName>
    <definedName name="_FilterDatabase" localSheetId="3" hidden="1">#REF!</definedName>
    <definedName name="_FilterDatabase" localSheetId="2" hidden="1">#REF!</definedName>
    <definedName name="_FilterDatabase" hidden="1">#REF!</definedName>
    <definedName name="_J200" localSheetId="3" hidden="1">{#N/A,#N/A,FALSE,"인원";#N/A,#N/A,FALSE,"비용2";#N/A,#N/A,FALSE,"비용1";#N/A,#N/A,FALSE,"비용";#N/A,#N/A,FALSE,"보증2";#N/A,#N/A,FALSE,"보증1";#N/A,#N/A,FALSE,"보증";#N/A,#N/A,FALSE,"손익1";#N/A,#N/A,FALSE,"손익";#N/A,#N/A,FALSE,"부서별매출";#N/A,#N/A,FALSE,"매출"}</definedName>
    <definedName name="_J200" localSheetId="2"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#REF!</definedName>
    <definedName name="_JAP98">#REF!</definedName>
    <definedName name="_k1">#REF!</definedName>
    <definedName name="_Key1" localSheetId="3" hidden="1">#REF!</definedName>
    <definedName name="_Key1" localSheetId="2" hidden="1">#REF!</definedName>
    <definedName name="_Key1" hidden="1">#REF!</definedName>
    <definedName name="_Key2" localSheetId="3" hidden="1">#REF!</definedName>
    <definedName name="_Key2" localSheetId="2" hidden="1">#REF!</definedName>
    <definedName name="_Key2" hidden="1">#REF!</definedName>
    <definedName name="_ko15">#REF!</definedName>
    <definedName name="_KOR97">#REF!</definedName>
    <definedName name="_KOR98">#REF!</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tInverse_In" localSheetId="3" hidden="1">#REF!</definedName>
    <definedName name="_MatInverse_In" localSheetId="2" hidden="1">#REF!</definedName>
    <definedName name="_MatInverse_In" hidden="1">#REF!</definedName>
    <definedName name="_MatInverse_Out" localSheetId="3" hidden="1">#REF!</definedName>
    <definedName name="_MatInverse_Out" localSheetId="2" hidden="1">#REF!</definedName>
    <definedName name="_MatInverse_Out" hidden="1">#REF!</definedName>
    <definedName name="_NFT1" localSheetId="3">#REF!,#REF!,#REF!,#REF!</definedName>
    <definedName name="_NFT1" localSheetId="2">#REF!,#REF!,#REF!,#REF!</definedName>
    <definedName name="_NFT1">#REF!,#REF!,#REF!,#REF!</definedName>
    <definedName name="_Order1" hidden="1">255</definedName>
    <definedName name="_Order2" hidden="1">0</definedName>
    <definedName name="_Per2">#N/A</definedName>
    <definedName name="_Sort" localSheetId="3" hidden="1">#REF!</definedName>
    <definedName name="_Sort" localSheetId="2" hidden="1">#REF!</definedName>
    <definedName name="_Sort" hidden="1">#REF!</definedName>
    <definedName name="_SPO1">#N/A</definedName>
    <definedName name="_SPO2">#N/A</definedName>
    <definedName name="_Tit1">#N/A</definedName>
    <definedName name="_Tit2">#N/A</definedName>
    <definedName name="_Tit3">#N/A</definedName>
    <definedName name="_Tit4">#N/A</definedName>
    <definedName name="_top1" localSheetId="3">{30,140,350,160,"",""}</definedName>
    <definedName name="_top1" localSheetId="2">{30,140,350,160,"",""}</definedName>
    <definedName name="_top1">{30,140,350,160,"",""}</definedName>
    <definedName name="_tt1" localSheetId="3" hidden="1">{#N/A,#N/A,TRUE,"일정"}</definedName>
    <definedName name="_tt1" localSheetId="2" hidden="1">{#N/A,#N/A,TRUE,"일정"}</definedName>
    <definedName name="_tt1" hidden="1">{#N/A,#N/A,TRUE,"일정"}</definedName>
    <definedName name="_tt195">#REF!</definedName>
    <definedName name="_TTT1">#REF!</definedName>
    <definedName name="_xlnm._FilterDatabase" localSheetId="3" hidden="1">#REF!</definedName>
    <definedName name="_xlnm._FilterDatabase" localSheetId="2" hidden="1">#REF!</definedName>
    <definedName name="_xlnm._FilterDatabase" hidden="1">#REF!</definedName>
    <definedName name="a" localSheetId="3">{30,140,350,160,"",""}</definedName>
    <definedName name="a" localSheetId="2">{30,140,350,160,"",""}</definedName>
    <definedName name="a">{30,140,350,160,"",""}</definedName>
    <definedName name="a_">#REF!</definedName>
    <definedName name="a_010_03o">#REF!</definedName>
    <definedName name="a_010_04o">#REF!</definedName>
    <definedName name="a_010_05o">#REF!</definedName>
    <definedName name="a_010_06o">#REF!</definedName>
    <definedName name="a_010_07o">#REF!</definedName>
    <definedName name="a_010_08o">#REF!</definedName>
    <definedName name="a_020_03o">#REF!</definedName>
    <definedName name="a_020_04o">#REF!</definedName>
    <definedName name="a_020_05o">#REF!</definedName>
    <definedName name="a_020_06o">#REF!</definedName>
    <definedName name="a_020_07o">#REF!</definedName>
    <definedName name="a_020_08o">#REF!</definedName>
    <definedName name="a_030_03o">#REF!</definedName>
    <definedName name="a_030_04o">#REF!</definedName>
    <definedName name="a_030_05o">#REF!</definedName>
    <definedName name="a_030_06o">#REF!</definedName>
    <definedName name="a_030_07o">#REF!</definedName>
    <definedName name="a_030_08o">#REF!</definedName>
    <definedName name="a_040_04o">#REF!</definedName>
    <definedName name="a_040_08o">#REF!</definedName>
    <definedName name="a_050_05o">#REF!</definedName>
    <definedName name="a_050_07o">#REF!</definedName>
    <definedName name="a_050_08o">#REF!</definedName>
    <definedName name="a_060_03o">#REF!</definedName>
    <definedName name="a_060_04o">#REF!</definedName>
    <definedName name="a_060_05o">#REF!</definedName>
    <definedName name="a_060_06o">#REF!</definedName>
    <definedName name="a_060_07o">#REF!</definedName>
    <definedName name="a_060_08o">#REF!</definedName>
    <definedName name="a_070_08o">#REF!</definedName>
    <definedName name="a_080_03o">#REF!</definedName>
    <definedName name="a_080_04o">#REF!</definedName>
    <definedName name="a_080_05o">#REF!</definedName>
    <definedName name="a_080_06o">#REF!</definedName>
    <definedName name="a_080_07o">#REF!</definedName>
    <definedName name="a_080_08o">#REF!</definedName>
    <definedName name="a_090_08o">#REF!</definedName>
    <definedName name="a_100_08o">#REF!</definedName>
    <definedName name="a_101_08o">#REF!</definedName>
    <definedName name="a_102_08o">#REF!</definedName>
    <definedName name="a_110_08o">#REF!</definedName>
    <definedName name="a_111_08o">#REF!</definedName>
    <definedName name="a_112_08o">#REF!</definedName>
    <definedName name="a_120_08o">#REF!</definedName>
    <definedName name="a_121_08o">#REF!</definedName>
    <definedName name="a_122_08o">#REF!</definedName>
    <definedName name="a123456789">#REF!</definedName>
    <definedName name="a123457689">#REF!</definedName>
    <definedName name="A1ололо">#REF!</definedName>
    <definedName name="A6000000">#N/A</definedName>
    <definedName name="AA">#REF!</definedName>
    <definedName name="aaa">[4]Лист3!$A$2:$C$611</definedName>
    <definedName name="aaaa" localSheetId="3">#REF!</definedName>
    <definedName name="aaaa" localSheetId="2">#REF!</definedName>
    <definedName name="aaaa">#REF!</definedName>
    <definedName name="aa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#REF!</definedName>
    <definedName name="aas">#REF!</definedName>
    <definedName name="AB">#REF!</definedName>
    <definedName name="ABC">#REF!</definedName>
    <definedName name="AC">#REF!</definedName>
    <definedName name="ACC">#REF!</definedName>
    <definedName name="Access_Button" hidden="1">"Kaspl_5_ПЛАН_4_Таблица1"</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"C:\Windows\Рабочий стол\ПК-17-2002\Шурчи.xls"</definedName>
    <definedName name="ACCTID">#N/A</definedName>
    <definedName name="AcitevSummYearD">OFFSET([5]ДДС!$H$34,0,#REF!*12,1,12)</definedName>
    <definedName name="ACNT">#N/A</definedName>
    <definedName name="AcrilBox">#REF!</definedName>
    <definedName name="ad" localSheetId="3">{30,140,350,160,"",""}</definedName>
    <definedName name="ad" localSheetId="2">{30,140,350,160,"",""}</definedName>
    <definedName name="ad">{30,140,350,160,"",""}</definedName>
    <definedName name="AE">#REF!</definedName>
    <definedName name="AE1148677">'[6]Жиззах янги раз'!#REF!</definedName>
    <definedName name="AE1148678">'[7]Жиззах янги раз'!#REF!</definedName>
    <definedName name="af" localSheetId="3">{30,140,350,160,"",""}</definedName>
    <definedName name="af" localSheetId="2">{30,140,350,160,"",""}</definedName>
    <definedName name="af">{30,140,350,160,"",""}</definedName>
    <definedName name="ag">#REF!</definedName>
    <definedName name="ah" localSheetId="3">{30,140,350,160,"",""}</definedName>
    <definedName name="ah" localSheetId="2">{30,140,350,160,"",""}</definedName>
    <definedName name="ah">{30,140,350,160,"",""}</definedName>
    <definedName name="AI">#REF!</definedName>
    <definedName name="aj" localSheetId="3">{30,140,350,160,"",""}</definedName>
    <definedName name="aj" localSheetId="2">{30,140,350,160,"",""}</definedName>
    <definedName name="aj">{30,140,350,160,"",""}</definedName>
    <definedName name="ak" localSheetId="3">{30,140,350,160,"",""}</definedName>
    <definedName name="ak" localSheetId="2">{30,140,350,160,"",""}</definedName>
    <definedName name="ak">{30,140,350,160,"",""}</definedName>
    <definedName name="AKNO">#N/A</definedName>
    <definedName name="Akril">#REF!</definedName>
    <definedName name="AL">#REF!</definedName>
    <definedName name="ALL">#REF!</definedName>
    <definedName name="allll" localSheetId="3">TRUNC(([3]!oy-1)/3+1)</definedName>
    <definedName name="allll" localSheetId="2">TRUNC(([3]!oy-1)/3+1)</definedName>
    <definedName name="allll">TRUNC((oy-1)/3+1)</definedName>
    <definedName name="AM" localSheetId="3">#REF!</definedName>
    <definedName name="AM" localSheetId="2">#REF!</definedName>
    <definedName name="AM">#REF!</definedName>
    <definedName name="Ammiak_SSBox" localSheetId="3">#REF!</definedName>
    <definedName name="Ammiak_SSBox" localSheetId="2">#REF!</definedName>
    <definedName name="Ammiak_SSBox">#REF!</definedName>
    <definedName name="Ammiak3Box" localSheetId="3">#REF!</definedName>
    <definedName name="Ammiak3Box" localSheetId="2">#REF!</definedName>
    <definedName name="Ammiak3Box">#REF!</definedName>
    <definedName name="AmmiakBox">#REF!</definedName>
    <definedName name="amortizacSummYear">OFFSET('[5]прибыли и убытки'!$H$23,0,#REF!*12,1,12)</definedName>
    <definedName name="AmVodaBox">#REF!</definedName>
    <definedName name="AN">#REF!</definedName>
    <definedName name="and">#REF!</definedName>
    <definedName name="AO">#REF!</definedName>
    <definedName name="AP">#REF!</definedName>
    <definedName name="aq" localSheetId="3">{30,140,350,160,"",""}</definedName>
    <definedName name="aq" localSheetId="2">{30,140,350,160,"",""}</definedName>
    <definedName name="aq">{30,140,350,160,"",""}</definedName>
    <definedName name="aqz"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gonBox">#REF!</definedName>
    <definedName name="as" localSheetId="3">{30,140,350,160,"",""}</definedName>
    <definedName name="as" localSheetId="2">{30,140,350,160,"",""}</definedName>
    <definedName name="as">{30,140,350,160,"",""}</definedName>
    <definedName name="asd" localSheetId="3">{30,140,350,160,"",""}</definedName>
    <definedName name="asd" localSheetId="2">{30,140,350,160,"",""}</definedName>
    <definedName name="asd">{30,140,350,160,"",""}</definedName>
    <definedName name="asdasdawedwqd" localSheetId="3">{30,140,350,160,"",""}</definedName>
    <definedName name="asdasdawedwqd" localSheetId="2">{30,140,350,160,"",""}</definedName>
    <definedName name="asdasdawedwqd">{30,140,350,160,"",""}</definedName>
    <definedName name="ASDF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etaldegidBox">#REF!</definedName>
    <definedName name="AsetilenBalBox">#REF!</definedName>
    <definedName name="AsetilenBox">#REF!</definedName>
    <definedName name="AsetonBox">#REF!</definedName>
    <definedName name="AT">#REF!</definedName>
    <definedName name="AU">#REF!</definedName>
    <definedName name="AV">#REF!</definedName>
    <definedName name="AVFBox">#REF!</definedName>
    <definedName name="AW">#REF!</definedName>
    <definedName name="AX">#REF!</definedName>
    <definedName name="AY">#REF!</definedName>
    <definedName name="az" localSheetId="3">{30,140,350,160,"",""}</definedName>
    <definedName name="az" localSheetId="2">{30,140,350,160,"",""}</definedName>
    <definedName name="az">{30,140,350,160,"",""}</definedName>
    <definedName name="azbuka">#REF!</definedName>
    <definedName name="AzotPoj450Box">#REF!</definedName>
    <definedName name="b" localSheetId="3">{30,140,350,160,"",""}</definedName>
    <definedName name="b" localSheetId="2">{30,140,350,160,"",""}</definedName>
    <definedName name="b">{30,140,350,160,"",""}</definedName>
    <definedName name="b_">#REF!</definedName>
    <definedName name="B6999999">#N/A</definedName>
    <definedName name="BA">#REF!</definedName>
    <definedName name="BAC">#REF!</definedName>
    <definedName name="Baht">#REF!</definedName>
    <definedName name="Balans">[8]BAL!$A$1:$O$1858</definedName>
    <definedName name="Balans_9mesBox" localSheetId="3">#REF!</definedName>
    <definedName name="Balans_9mesBox" localSheetId="2">#REF!</definedName>
    <definedName name="Balans_9mesBox">#REF!</definedName>
    <definedName name="baseVal">[5]начало!$E$13</definedName>
    <definedName name="BB" localSheetId="3">#REF!</definedName>
    <definedName name="BB" localSheetId="2">#REF!</definedName>
    <definedName name="BB">#REF!</definedName>
    <definedName name="bbb" localSheetId="3">#REF!</definedName>
    <definedName name="bbb" localSheetId="2">#REF!</definedName>
    <definedName name="bbb">#REF!</definedName>
    <definedName name="BC">#REF!</definedName>
    <definedName name="BD">#REF!</definedName>
    <definedName name="BE">#REF!</definedName>
    <definedName name="BF">#REF!</definedName>
    <definedName name="BG">#REF!</definedName>
    <definedName name="BH">#REF!</definedName>
    <definedName name="BI">#REF!</definedName>
    <definedName name="BJ">#REF!</definedName>
    <definedName name="BK">#REF!</definedName>
    <definedName name="BL">#REF!</definedName>
    <definedName name="BLOCK">#REF!</definedName>
    <definedName name="BM">#REF!</definedName>
    <definedName name="bn" localSheetId="3">{30,140,350,160,"",""}</definedName>
    <definedName name="bn" localSheetId="2">{30,140,350,160,"",""}</definedName>
    <definedName name="bn">{30,140,350,160,"",""}</definedName>
    <definedName name="BO">#REF!</definedName>
    <definedName name="BP">#N/A</definedName>
    <definedName name="BPU" localSheetId="3">#REF!,#REF!</definedName>
    <definedName name="BPU" localSheetId="2">#REF!,#REF!</definedName>
    <definedName name="BPU">#REF!,#REF!</definedName>
    <definedName name="BQ" localSheetId="3">#REF!</definedName>
    <definedName name="BQ" localSheetId="2">#REF!</definedName>
    <definedName name="BQ">#REF!</definedName>
    <definedName name="BR" localSheetId="3">#REF!</definedName>
    <definedName name="BR" localSheetId="2">#REF!</definedName>
    <definedName name="BR">#REF!</definedName>
    <definedName name="BS" localSheetId="3">#REF!</definedName>
    <definedName name="BS" localSheetId="2">#REF!</definedName>
    <definedName name="BS">#REF!</definedName>
    <definedName name="BT">#REF!</definedName>
    <definedName name="BU">#REF!</definedName>
    <definedName name="Button_4">"прогноз_доходов_2005_помесяц__уд_вес_помесячный_Таблица"</definedName>
    <definedName name="BV">#REF!</definedName>
    <definedName name="bvc" localSheetId="3">{30,140,350,160,"",""}</definedName>
    <definedName name="bvc" localSheetId="2">{30,140,350,160,"",""}</definedName>
    <definedName name="bvc">{30,140,350,160,"",""}</definedName>
    <definedName name="bvhk" localSheetId="3">#REF!,#REF!,#REF!</definedName>
    <definedName name="bvhk" localSheetId="2">#REF!,#REF!,#REF!</definedName>
    <definedName name="bvhk">#REF!,#REF!,#REF!</definedName>
    <definedName name="BW" localSheetId="3">#REF!</definedName>
    <definedName name="BW" localSheetId="2">#REF!</definedName>
    <definedName name="BW">#REF!</definedName>
    <definedName name="BX" localSheetId="3">#REF!</definedName>
    <definedName name="BX" localSheetId="2">#REF!</definedName>
    <definedName name="BX">#REF!</definedName>
    <definedName name="BY" localSheetId="3">#REF!</definedName>
    <definedName name="BY" localSheetId="2">#REF!</definedName>
    <definedName name="BY">#REF!</definedName>
    <definedName name="BZ">#REF!</definedName>
    <definedName name="Bс37">#REF!</definedName>
    <definedName name="CA">#REF!</definedName>
    <definedName name="CaClBox">#REF!</definedName>
    <definedName name="can">#REF!</definedName>
    <definedName name="CAPA" localSheetId="3" hidden="1">{#N/A,#N/A,FALSE,"인원";#N/A,#N/A,FALSE,"비용2";#N/A,#N/A,FALSE,"비용1";#N/A,#N/A,FALSE,"비용";#N/A,#N/A,FALSE,"보증2";#N/A,#N/A,FALSE,"보증1";#N/A,#N/A,FALSE,"보증";#N/A,#N/A,FALSE,"손익1";#N/A,#N/A,FALSE,"손익";#N/A,#N/A,FALSE,"부서별매출";#N/A,#N/A,FALSE,"매출"}</definedName>
    <definedName name="CAPA" localSheetId="2"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B">#REF!</definedName>
    <definedName name="cbvx">#REF!</definedName>
    <definedName name="CC">#REF!</definedName>
    <definedName name="ccc">#REF!</definedName>
    <definedName name="CD">#REF!</definedName>
    <definedName name="CE">#REF!</definedName>
    <definedName name="centerRevSUMM">OFFSET('[5]расчёт итоги'!$H1048539,0,#REF!*12,1,12)</definedName>
    <definedName name="CF">#REF!</definedName>
    <definedName name="CG">#REF!</definedName>
    <definedName name="ch" localSheetId="3">TRUNC(([3]!oy-1)/3+1)</definedName>
    <definedName name="ch" localSheetId="2">TRUNC(([3]!oy-1)/3+1)</definedName>
    <definedName name="ch">TRUNC((oy-1)/3+1)</definedName>
    <definedName name="chala" localSheetId="3">#REF!</definedName>
    <definedName name="chala" localSheetId="2">#REF!</definedName>
    <definedName name="chala">#REF!</definedName>
    <definedName name="cho" localSheetId="3" hidden="1">{"'Monthly 1997'!$A$3:$S$89"}</definedName>
    <definedName name="cho" localSheetId="2" hidden="1">{"'Monthly 1997'!$A$3:$S$89"}</definedName>
    <definedName name="cho" hidden="1">{"'Monthly 1997'!$A$3:$S$89"}</definedName>
    <definedName name="CI">#REF!</definedName>
    <definedName name="CJ">#REF!</definedName>
    <definedName name="CK">#REF!</definedName>
    <definedName name="CL">#REF!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DE">#REF!</definedName>
    <definedName name="colSummYear">OFFSET('[5]расчёт итоги'!$H$17,0,#REF!*12,1,12)</definedName>
    <definedName name="COSTCNTR">#N/A</definedName>
    <definedName name="Criteria_MI">#REF!</definedName>
    <definedName name="Ctr1Box">#REF!</definedName>
    <definedName name="Ctr2Box">#REF!</definedName>
    <definedName name="curday">36934</definedName>
    <definedName name="CURR">#N/A</definedName>
    <definedName name="customs">#REF!</definedName>
    <definedName name="cvb" localSheetId="3">{30,140,350,160,"",""}</definedName>
    <definedName name="cvb" localSheetId="2">{30,140,350,160,"",""}</definedName>
    <definedName name="cvb">{30,140,350,160,"",""}</definedName>
    <definedName name="cy">2001</definedName>
    <definedName name="d">3</definedName>
    <definedName name="d_">#REF!</definedName>
    <definedName name="dac" localSheetId="3">[3]!_a1Z,[3]!_a2Z</definedName>
    <definedName name="dac" localSheetId="2">[3]!_a1Z,[3]!_a2Z</definedName>
    <definedName name="dac" localSheetId="1">[3]!_a1Z,[3]!_a2Z</definedName>
    <definedName name="dac">[0]!_a1Z,[0]!_a2Z</definedName>
    <definedName name="DAF" localSheetId="3">#REF!</definedName>
    <definedName name="DAF" localSheetId="2">#REF!</definedName>
    <definedName name="DAF">#REF!</definedName>
    <definedName name="dasd" localSheetId="3">#REF!</definedName>
    <definedName name="dasd" localSheetId="2">#REF!</definedName>
    <definedName name="dasd">#REF!</definedName>
    <definedName name="data" localSheetId="3">#REF!</definedName>
    <definedName name="data" localSheetId="2">#REF!</definedName>
    <definedName name="data">#REF!</definedName>
    <definedName name="Data_VDS">#REF!</definedName>
    <definedName name="DATA1">#N/A</definedName>
    <definedName name="DATA2">#N/A</definedName>
    <definedName name="DATA3">#REF!</definedName>
    <definedName name="DATA4">#REF!</definedName>
    <definedName name="Database_MI">#REF!</definedName>
    <definedName name="dataI">#N/A</definedName>
    <definedName name="DCID">#N/A</definedName>
    <definedName name="ddd">#REF!</definedName>
    <definedName name="ddddd">#REF!</definedName>
    <definedName name="dddddd" localSheetId="3">TRUNC(([3]!oy-1)/3+1)</definedName>
    <definedName name="dddddd" localSheetId="2">TRUNC(([3]!oy-1)/3+1)</definedName>
    <definedName name="dddddd">TRUNC((oy-1)/3+1)</definedName>
    <definedName name="dddddd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#REF!</definedName>
    <definedName name="ddff">#REF!</definedName>
    <definedName name="ddfffff">#REF!</definedName>
    <definedName name="DESCRIP">#N/A</definedName>
    <definedName name="df" localSheetId="3">{30,140,350,160,"",""}</definedName>
    <definedName name="df" localSheetId="2">{30,140,350,160,"",""}</definedName>
    <definedName name="df">{30,140,350,160,"",""}</definedName>
    <definedName name="dfasd">#REF!</definedName>
    <definedName name="DFDSF">#REF!</definedName>
    <definedName name="dfg">#REF!</definedName>
    <definedName name="DFT" localSheetId="3">#REF!,#REF!,#REF!,#REF!,#REF!,#REF!,#REF!</definedName>
    <definedName name="DFT" localSheetId="2">#REF!,#REF!,#REF!,#REF!,#REF!,#REF!,#REF!</definedName>
    <definedName name="DFT">#REF!,#REF!,#REF!,#REF!,#REF!,#REF!,#REF!</definedName>
    <definedName name="dg" localSheetId="3">#REF!</definedName>
    <definedName name="dg" localSheetId="2">#REF!</definedName>
    <definedName name="dg">#REF!</definedName>
    <definedName name="Dialog1_Button2_Click">#N/A</definedName>
    <definedName name="dindex">[5]начало!$E$46</definedName>
    <definedName name="divSummYear">OFFSET('[5]прибыли и убытки'!$H$34,0,#REF!*12,1,12)</definedName>
    <definedName name="DOCUNO">#N/A</definedName>
    <definedName name="Dollar" localSheetId="3">#REF!</definedName>
    <definedName name="Dollar" localSheetId="2">#REF!</definedName>
    <definedName name="Dollar">#REF!</definedName>
    <definedName name="dse" localSheetId="3">{30,140,350,160,"",""}</definedName>
    <definedName name="dse" localSheetId="2">{30,140,350,160,"",""}</definedName>
    <definedName name="dse">{30,140,350,160,"",""}</definedName>
    <definedName name="DU7월Order_J">#REF!</definedName>
    <definedName name="DU7월Order_V">#REF!</definedName>
    <definedName name="DU8월Order_J">#REF!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e" localSheetId="3">{30,140,350,160,"",""}</definedName>
    <definedName name="e" localSheetId="2">{30,140,350,160,"",""}</definedName>
    <definedName name="e">{30,140,350,160,"",""}</definedName>
    <definedName name="eee">#REF!</definedName>
    <definedName name="ee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kstrakBox">#REF!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ndYear">[5]начало!$I$9</definedName>
    <definedName name="er">#REF!</definedName>
    <definedName name="EURO97">#REF!</definedName>
    <definedName name="EURO98">#REF!</definedName>
    <definedName name="ew" localSheetId="3">{30,140,350,160,"",""}</definedName>
    <definedName name="ew" localSheetId="2">{30,140,350,160,"",""}</definedName>
    <definedName name="ew">{30,140,350,160,"",""}</definedName>
    <definedName name="Excel_BuiltIn__FilterDatabase_3">#REF!</definedName>
    <definedName name="Excel_BuiltIn_Print_Area_3">#REF!</definedName>
    <definedName name="Excel_BuiltIn_Print_Area_70">#REF!</definedName>
    <definedName name="Excel_BuiltIn_Print_Titles_3">#REF!</definedName>
    <definedName name="Excel_BuiltIn_Recorder">#REF!</definedName>
    <definedName name="EXHRATE">#N/A</definedName>
    <definedName name="EXP">#REF!</definedName>
    <definedName name="Extract_MI">#REF!</definedName>
    <definedName name="ey" localSheetId="3">{30,140,350,160,"",""}</definedName>
    <definedName name="ey" localSheetId="2">{30,140,350,160,"",""}</definedName>
    <definedName name="ey">{30,140,350,160,"",""}</definedName>
    <definedName name="F">#REF!</definedName>
    <definedName name="FaktBox">#REF!</definedName>
    <definedName name="fcdf">#REF!</definedName>
    <definedName name="fd">#REF!</definedName>
    <definedName name="fdghsssssrdy"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#REF!</definedName>
    <definedName name="fdsdfsfdsfdsfds" localSheetId="3" hidden="1">{#N/A,#N/A,FALSE,"BODY"}</definedName>
    <definedName name="fdsdfsfdsfdsfds" localSheetId="2" hidden="1">{#N/A,#N/A,FALSE,"BODY"}</definedName>
    <definedName name="fdsdfsfdsfdsfds" hidden="1">{#N/A,#N/A,FALSE,"BODY"}</definedName>
    <definedName name="fff">#REF!</definedName>
    <definedName name="ffff">#REF!</definedName>
    <definedName name="ffx" localSheetId="3" hidden="1">{#N/A,#N/A,FALSE,"BODY"}</definedName>
    <definedName name="ffx" localSheetId="2" hidden="1">{#N/A,#N/A,FALSE,"BODY"}</definedName>
    <definedName name="ffx" hidden="1">{#N/A,#N/A,FALSE,"BODY"}</definedName>
    <definedName name="fg">#REF!</definedName>
    <definedName name="fgfh">#REF!</definedName>
    <definedName name="FINDATE">#REF!</definedName>
    <definedName name="First_Year">#REF!</definedName>
    <definedName name="fixSummYear">OFFSET([5]ДДС!$H$20,0,#REF!*12,1,12)</definedName>
    <definedName name="flk">#REF!</definedName>
    <definedName name="FOTSummYear">OFFSET([5]ДДС!$H$21,0,#REF!*12,1,12)</definedName>
    <definedName name="fr">#REF!</definedName>
    <definedName name="front_2" localSheetId="3" hidden="1">{#N/A,#N/A,FALSE,"BODY"}</definedName>
    <definedName name="front_2" localSheetId="2" hidden="1">{#N/A,#N/A,FALSE,"BODY"}</definedName>
    <definedName name="front_2" hidden="1">{#N/A,#N/A,FALSE,"BODY"}</definedName>
    <definedName name="FullDate">#N/A</definedName>
    <definedName name="G">#REF!</definedName>
    <definedName name="gf" localSheetId="3">{30,140,350,160,"",""}</definedName>
    <definedName name="gf" localSheetId="2">{30,140,350,160,"",""}</definedName>
    <definedName name="gf">{30,140,350,160,"",""}</definedName>
    <definedName name="GFAS">#N/A</definedName>
    <definedName name="gfgfgg" localSheetId="3">[3]!дел/1000</definedName>
    <definedName name="gfgfgg" localSheetId="2">[3]!дел/1000</definedName>
    <definedName name="gfgfgg" localSheetId="1">[3]!дел/1000</definedName>
    <definedName name="gfgfgg">[0]!дел/1000</definedName>
    <definedName name="gg" localSheetId="3">#REF!</definedName>
    <definedName name="gg" localSheetId="2">#REF!</definedName>
    <definedName name="gg">#REF!</definedName>
    <definedName name="gg\" localSheetId="3">#REF!</definedName>
    <definedName name="gg\" localSheetId="2">#REF!</definedName>
    <definedName name="gg\">#REF!</definedName>
    <definedName name="ggg" localSheetId="3">#REF!</definedName>
    <definedName name="ggg" localSheetId="2">#REF!</definedName>
    <definedName name="ggg">#REF!</definedName>
    <definedName name="gh">#N/A</definedName>
    <definedName name="ghghgh">#REF!</definedName>
    <definedName name="ghj">#REF!</definedName>
    <definedName name="ghjhb" localSheetId="3">[3]!дел/1000</definedName>
    <definedName name="ghjhb" localSheetId="2">[3]!дел/1000</definedName>
    <definedName name="ghjhb" localSheetId="1">[3]!дел/1000</definedName>
    <definedName name="ghjhb">[0]!дел/1000</definedName>
    <definedName name="GipoxloritBox" localSheetId="3">#REF!</definedName>
    <definedName name="GipoxloritBox" localSheetId="2">#REF!</definedName>
    <definedName name="GipoxloritBox">#REF!</definedName>
    <definedName name="GOVBox" localSheetId="3">#REF!</definedName>
    <definedName name="GOVBox" localSheetId="2">#REF!</definedName>
    <definedName name="GOVBox">#REF!</definedName>
    <definedName name="h" localSheetId="3">{30,140,350,160,"",""}</definedName>
    <definedName name="h" localSheetId="2">{30,140,350,160,"",""}</definedName>
    <definedName name="h">{30,140,350,160,"",""}</definedName>
    <definedName name="HEAT">#REF!</definedName>
    <definedName name="hf" localSheetId="3">{30,140,350,160,"",""}</definedName>
    <definedName name="hf" localSheetId="2">{30,140,350,160,"",""}</definedName>
    <definedName name="hf">{30,140,350,160,"",""}</definedName>
    <definedName name="hgh" localSheetId="3">{30,140,350,160,"",""}</definedName>
    <definedName name="hgh" localSheetId="2">{30,140,350,160,"",""}</definedName>
    <definedName name="hgh">{30,140,350,160,"",""}</definedName>
    <definedName name="hghghghghghgh">#REF!</definedName>
    <definedName name="hhh">#REF!</definedName>
    <definedName name="hhj">#REF!</definedName>
    <definedName name="hj">#REF!</definedName>
    <definedName name="hjilll" localSheetId="3">TRUNC(([3]!oy-1)/3+1)</definedName>
    <definedName name="hjilll" localSheetId="2">TRUNC(([3]!oy-1)/3+1)</definedName>
    <definedName name="hjilll">TRUNC(([0]!oy-1)/3+1)</definedName>
    <definedName name="hkj" localSheetId="3">#REF!</definedName>
    <definedName name="hkj" localSheetId="2">#REF!</definedName>
    <definedName name="hkj">#REF!</definedName>
    <definedName name="HTML_CodePage" hidden="1">874</definedName>
    <definedName name="HTML_Control" localSheetId="3" hidden="1">{"'Monthly 1997'!$A$3:$S$89"}</definedName>
    <definedName name="HTML_Control" localSheetId="2" hidden="1">{"'Monthly 1997'!$A$3:$S$89"}</definedName>
    <definedName name="HTML_Control" hidden="1">{"'Monthly 1997'!$A$3:$S$89"}</definedName>
    <definedName name="HTML_Control1" localSheetId="3" hidden="1">{"'Monthly 1997'!$A$3:$S$89"}</definedName>
    <definedName name="HTML_Control1" localSheetId="2" hidden="1">{"'Monthly 1997'!$A$3:$S$89"}</definedName>
    <definedName name="HTML_Control1" hidden="1">{"'Monthly 1997'!$A$3:$S$89"}</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7</definedName>
    <definedName name="hvv">#REF!</definedName>
    <definedName name="I" localSheetId="3">{30,140,350,160,"",""}</definedName>
    <definedName name="I" localSheetId="2">{30,140,350,160,"",""}</definedName>
    <definedName name="I">{30,140,350,160,"",""}</definedName>
    <definedName name="IDNO">#N/A</definedName>
    <definedName name="IMPORT">#REF!</definedName>
    <definedName name="INSERT">#REF!</definedName>
    <definedName name="INTINC">#N/A</definedName>
    <definedName name="INTRISSNO">#N/A</definedName>
    <definedName name="INTRRATE">#N/A</definedName>
    <definedName name="INVESTMENT" localSheetId="3">[3]!_a1Z,[3]!_a2Z</definedName>
    <definedName name="INVESTMENT" localSheetId="2">[3]!_a1Z,[3]!_a2Z</definedName>
    <definedName name="INVESTMENT" localSheetId="1">[3]!_a1Z,[3]!_a2Z</definedName>
    <definedName name="INVESTMENT">[0]!_a1Z,[0]!_a2Z</definedName>
    <definedName name="io" localSheetId="3">{30,140,350,160,"",""}</definedName>
    <definedName name="io" localSheetId="2">{30,140,350,160,"",""}</definedName>
    <definedName name="io">{30,140,350,160,"",""}</definedName>
    <definedName name="iu" localSheetId="3">{30,140,350,160,"",""}</definedName>
    <definedName name="iu" localSheetId="2">{30,140,350,160,"",""}</definedName>
    <definedName name="iu">{30,140,350,160,"",""}</definedName>
    <definedName name="IU_2">'[9]табли 4 местний совет'!#REF!</definedName>
    <definedName name="iuy" localSheetId="3">{30,140,350,160,"",""}</definedName>
    <definedName name="iuy" localSheetId="2">{30,140,350,160,"",""}</definedName>
    <definedName name="iuy">{30,140,350,160,"",""}</definedName>
    <definedName name="j" localSheetId="3">{30,140,350,160,"",""}</definedName>
    <definedName name="j" localSheetId="2">{30,140,350,160,"",""}</definedName>
    <definedName name="j">{30,140,350,160,"",""}</definedName>
    <definedName name="jhjkfhkj">#REF!</definedName>
    <definedName name="jjkjkjkjkj">#REF!</definedName>
    <definedName name="jkkn" localSheetId="3">{30,140,350,160,"",""}</definedName>
    <definedName name="jkkn" localSheetId="2">{30,140,350,160,"",""}</definedName>
    <definedName name="jkkn">{30,140,350,160,"",""}</definedName>
    <definedName name="jlk">#REF!</definedName>
    <definedName name="JOB">#REF!</definedName>
    <definedName name="K">#REF!</definedName>
    <definedName name="K4Box">#REF!</definedName>
    <definedName name="K9Box">#REF!</definedName>
    <definedName name="ka" localSheetId="3">TRUNC(([3]!oy-1)/3+1)</definedName>
    <definedName name="ka" localSheetId="2">TRUNC(([3]!oy-1)/3+1)</definedName>
    <definedName name="ka">TRUNC(([0]!oy-1)/3+1)</definedName>
    <definedName name="KalkulyatsiyaBox" localSheetId="3">#REF!</definedName>
    <definedName name="KalkulyatsiyaBox" localSheetId="2">#REF!</definedName>
    <definedName name="KalkulyatsiyaBox">#REF!</definedName>
    <definedName name="kash" localSheetId="3">{30,140,350,160,"",""}</definedName>
    <definedName name="kash" localSheetId="2">{30,140,350,160,"",""}</definedName>
    <definedName name="kash">{30,140,350,160,"",""}</definedName>
    <definedName name="KaustikaBox">#REF!</definedName>
    <definedName name="Kbcn" localSheetId="3">{30,140,350,160,"",""}</definedName>
    <definedName name="Kbcn" localSheetId="2">{30,140,350,160,"",""}</definedName>
    <definedName name="Kbcn">{30,140,350,160,"",""}</definedName>
    <definedName name="kbcnjr" localSheetId="3" hidden="1">#REF!</definedName>
    <definedName name="kbcnjr" localSheetId="2" hidden="1">#REF!</definedName>
    <definedName name="kbcnjr" hidden="1">#REF!</definedName>
    <definedName name="KislAzot_SSBox">#REF!</definedName>
    <definedName name="KislAzot3Box">#REF!</definedName>
    <definedName name="KislAzotBox">#REF!</definedName>
    <definedName name="KislIng450Box">#REF!</definedName>
    <definedName name="kj">#REF!</definedName>
    <definedName name="kjl" localSheetId="3">#REF!,#REF!,#REF!</definedName>
    <definedName name="kjl" localSheetId="2">#REF!,#REF!,#REF!</definedName>
    <definedName name="kjl">#REF!,#REF!,#REF!</definedName>
    <definedName name="KK"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#REF!</definedName>
    <definedName name="KLJLK" localSheetId="3" hidden="1">{#N/A,#N/A,FALSE,"BODY"}</definedName>
    <definedName name="KLJLK" localSheetId="2" hidden="1">{#N/A,#N/A,FALSE,"BODY"}</definedName>
    <definedName name="KLJLK" hidden="1">{#N/A,#N/A,FALSE,"BODY"}</definedName>
    <definedName name="KNSBox">#REF!</definedName>
    <definedName name="KursovayaBox">#REF!</definedName>
    <definedName name="L">#N/A</definedName>
    <definedName name="L5A">#REF!</definedName>
    <definedName name="L5C">#REF!</definedName>
    <definedName name="L5CT">#REF!</definedName>
    <definedName name="L5H">#REF!</definedName>
    <definedName name="L5I">#REF!</definedName>
    <definedName name="L5N">#REF!</definedName>
    <definedName name="L5Q">#REF!</definedName>
    <definedName name="LANOS">#REF!</definedName>
    <definedName name="lastday">37165</definedName>
    <definedName name="LGL" localSheetId="3">#REF!,#REF!</definedName>
    <definedName name="LGL" localSheetId="2">#REF!,#REF!</definedName>
    <definedName name="LGL">#REF!,#REF!</definedName>
    <definedName name="LGR" localSheetId="3">#REF!,#REF!</definedName>
    <definedName name="LGR" localSheetId="2">#REF!,#REF!</definedName>
    <definedName name="LGR">#REF!,#REF!</definedName>
    <definedName name="LIM">#REF!</definedName>
    <definedName name="ListToShow">#REF!</definedName>
    <definedName name="LL"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#REF!</definedName>
    <definedName name="local" localSheetId="3" hidden="1">{#N/A,#N/A,FALSE,"인원";#N/A,#N/A,FALSE,"비용2";#N/A,#N/A,FALSE,"비용1";#N/A,#N/A,FALSE,"비용";#N/A,#N/A,FALSE,"보증2";#N/A,#N/A,FALSE,"보증1";#N/A,#N/A,FALSE,"보증";#N/A,#N/A,FALSE,"손익1";#N/A,#N/A,FALSE,"손익";#N/A,#N/A,FALSE,"부서별매출";#N/A,#N/A,FALSE,"매출"}</definedName>
    <definedName name="local" localSheetId="2"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ra" localSheetId="3">TRUNC(([3]!oy-1)/3+1)</definedName>
    <definedName name="lora" localSheetId="2">TRUNC(([3]!oy-1)/3+1)</definedName>
    <definedName name="lora">TRUNC((oy-1)/3+1)</definedName>
    <definedName name="lot" localSheetId="3">#REF!</definedName>
    <definedName name="lot" localSheetId="2">#REF!</definedName>
    <definedName name="lot">#REF!</definedName>
    <definedName name="LOTNO">#N/A</definedName>
    <definedName name="M" localSheetId="3">#REF!</definedName>
    <definedName name="M" localSheetId="2">#REF!</definedName>
    <definedName name="M">#REF!</definedName>
    <definedName name="m_AA" localSheetId="3">#REF!</definedName>
    <definedName name="m_AA" localSheetId="2">#REF!</definedName>
    <definedName name="m_AA">#REF!</definedName>
    <definedName name="MABox" localSheetId="3">#REF!</definedName>
    <definedName name="MABox" localSheetId="2">#REF!</definedName>
    <definedName name="MABox">#REF!</definedName>
    <definedName name="MANSUROV"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KET">#REF!</definedName>
    <definedName name="MARKET2">#REF!</definedName>
    <definedName name="MARKET3">#REF!</definedName>
    <definedName name="MARKET4">#REF!</definedName>
    <definedName name="max">'[10]Зан-ть(р-ны)'!$5:$5</definedName>
    <definedName name="Metanol_RekBox" localSheetId="3">#REF!</definedName>
    <definedName name="Metanol_RekBox" localSheetId="2">#REF!</definedName>
    <definedName name="Metanol_RekBox">#REF!</definedName>
    <definedName name="Metanol_SBox" localSheetId="3">#REF!</definedName>
    <definedName name="Metanol_SBox" localSheetId="2">#REF!</definedName>
    <definedName name="Metanol_SBox">#REF!</definedName>
    <definedName name="MFT" localSheetId="3">#REF!,#REF!,#REF!,#REF!</definedName>
    <definedName name="MFT" localSheetId="2">#REF!,#REF!,#REF!,#REF!</definedName>
    <definedName name="MFT">#REF!,#REF!,#REF!,#REF!</definedName>
    <definedName name="MFTU" localSheetId="3">#REF!,#REF!,#REF!,#REF!</definedName>
    <definedName name="MFTU" localSheetId="2">#REF!,#REF!,#REF!,#REF!</definedName>
    <definedName name="MFTU">#REF!,#REF!,#REF!,#REF!</definedName>
    <definedName name="mmm">#REF!</definedName>
    <definedName name="mn">"Август"</definedName>
    <definedName name="Money1">#REF!</definedName>
    <definedName name="Money2">#REF!</definedName>
    <definedName name="MONTH">#N/A</definedName>
    <definedName name="monthl" localSheetId="3" hidden="1">{"'Monthly 1997'!$A$3:$S$89"}</definedName>
    <definedName name="monthl" localSheetId="2" hidden="1">{"'Monthly 1997'!$A$3:$S$89"}</definedName>
    <definedName name="monthl" hidden="1">{"'Monthly 1997'!$A$3:$S$89"}</definedName>
    <definedName name="Monthly" localSheetId="3" hidden="1">{"'Monthly 1997'!$A$3:$S$89"}</definedName>
    <definedName name="Monthly" localSheetId="2" hidden="1">{"'Monthly 1997'!$A$3:$S$89"}</definedName>
    <definedName name="Monthly" hidden="1">{"'Monthly 1997'!$A$3:$S$89"}</definedName>
    <definedName name="MSIX">#REF!</definedName>
    <definedName name="mtg">#REF!</definedName>
    <definedName name="MTHREE">#REF!</definedName>
    <definedName name="n" localSheetId="3">{30,140,350,160,"",""}</definedName>
    <definedName name="n" localSheetId="2">{30,140,350,160,"",""}</definedName>
    <definedName name="n">{30,140,350,160,"",""}</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v">#REF!</definedName>
    <definedName name="nb" localSheetId="3">{30,140,350,160,"",""}</definedName>
    <definedName name="nb" localSheetId="2">{30,140,350,160,"",""}</definedName>
    <definedName name="nb">{30,140,350,160,"",""}</definedName>
    <definedName name="nbv" localSheetId="3">{30,140,350,160,"",""}</definedName>
    <definedName name="nbv" localSheetId="2">{30,140,350,160,"",""}</definedName>
    <definedName name="nbv">{30,140,350,160,"",""}</definedName>
    <definedName name="NDEDUINDC">#N/A</definedName>
    <definedName name="NetProfitSummYear1">OFFSET('[5]прибыли и убытки'!$H$35,0,#REF!*12,1,12)</definedName>
    <definedName name="NFT" localSheetId="3">#REF!,#REF!,#REF!,#REF!</definedName>
    <definedName name="NFT" localSheetId="2">#REF!,#REF!,#REF!,#REF!</definedName>
    <definedName name="NFT">#REF!,#REF!,#REF!,#REF!</definedName>
    <definedName name="nhg" localSheetId="3">{30,140,350,160,"",""}</definedName>
    <definedName name="nhg" localSheetId="2">{30,140,350,160,"",""}</definedName>
    <definedName name="nhg">{30,140,350,160,"",""}</definedName>
    <definedName name="NitronBox">#REF!</definedName>
    <definedName name="nj">#REF!</definedName>
    <definedName name="nn">#REF!</definedName>
    <definedName name="NNN">#REF!</definedName>
    <definedName name="nonbaht">#REF!</definedName>
    <definedName name="novtab">'[10]Зан-ть(р-ны)'!$5:$5</definedName>
    <definedName name="№1" localSheetId="3">#REF!</definedName>
    <definedName name="№1" localSheetId="2">#REF!</definedName>
    <definedName name="№1">#REF!</definedName>
    <definedName name="o" localSheetId="3">{30,140,350,160,"",""}</definedName>
    <definedName name="o" localSheetId="2">{30,140,350,160,"",""}</definedName>
    <definedName name="o">{30,140,350,160,"",""}</definedName>
    <definedName name="OborBox">#REF!</definedName>
    <definedName name="obshiyT">#REF!</definedName>
    <definedName name="obsN">#REF!</definedName>
    <definedName name="OFF_ROAD" localSheetId="3">#REF!,#REF!,#REF!,#REF!,#REF!,#REF!,#REF!,#REF!,#REF!,#REF!,#REF!,#REF!</definedName>
    <definedName name="OFF_ROAD" localSheetId="2">#REF!,#REF!,#REF!,#REF!,#REF!,#REF!,#REF!,#REF!,#REF!,#REF!,#REF!,#REF!</definedName>
    <definedName name="OFF_ROAD">#REF!,#REF!,#REF!,#REF!,#REF!,#REF!,#REF!,#REF!,#REF!,#REF!,#REF!,#REF!</definedName>
    <definedName name="oiu" localSheetId="3">{30,140,350,160,"",""}</definedName>
    <definedName name="oiu" localSheetId="2">{30,140,350,160,"",""}</definedName>
    <definedName name="oiu">{30,140,350,160,"",""}</definedName>
    <definedName name="OLE_LINK1">#REF!</definedName>
    <definedName name="OLE_LINK3">#REF!</definedName>
    <definedName name="OLE_LINK6">#REF!</definedName>
    <definedName name="OO"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#REF!</definedName>
    <definedName name="OsvVodaBox">#REF!</definedName>
    <definedName name="OtchetBox">#REF!</definedName>
    <definedName name="oy">#N/A</definedName>
    <definedName name="p" localSheetId="3">{30,140,350,160,"",""}</definedName>
    <definedName name="p" localSheetId="2">{30,140,350,160,"",""}</definedName>
    <definedName name="p">{30,140,350,160,"",""}</definedName>
    <definedName name="PACK" localSheetId="3" hidden="1">{#N/A,#N/A,FALSE,"BODY"}</definedName>
    <definedName name="PACK" localSheetId="2" hidden="1">{#N/A,#N/A,FALSE,"BODY"}</definedName>
    <definedName name="PACK" hidden="1">{#N/A,#N/A,FALSE,"BODY"}</definedName>
    <definedName name="PACKING" localSheetId="3" hidden="1">{#N/A,#N/A,FALSE,"BODY"}</definedName>
    <definedName name="PACKING" localSheetId="2" hidden="1">{#N/A,#N/A,FALSE,"BODY"}</definedName>
    <definedName name="PACKING" hidden="1">{#N/A,#N/A,FALSE,"BODY"}</definedName>
    <definedName name="PACKINGLIST" localSheetId="3" hidden="1">{#N/A,#N/A,FALSE,"BODY"}</definedName>
    <definedName name="PACKINGLIST" localSheetId="2" hidden="1">{#N/A,#N/A,FALSE,"BODY"}</definedName>
    <definedName name="PACKINGLIST" hidden="1">{#N/A,#N/A,FALSE,"BODY"}</definedName>
    <definedName name="Par82Box">#REF!</definedName>
    <definedName name="ParBox">#REF!</definedName>
    <definedName name="PARTNO">#N/A</definedName>
    <definedName name="pds">#REF!</definedName>
    <definedName name="Per_Nam">#N/A</definedName>
    <definedName name="Person">#N/A</definedName>
    <definedName name="perv">#REF!</definedName>
    <definedName name="pjv">#REF!</definedName>
    <definedName name="PL" localSheetId="3" hidden="1">{#N/A,#N/A,FALSE,"BODY"}</definedName>
    <definedName name="PL" localSheetId="2" hidden="1">{#N/A,#N/A,FALSE,"BODY"}</definedName>
    <definedName name="PL" hidden="1">{#N/A,#N/A,FALSE,"BODY"}</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#N/A</definedName>
    <definedName name="PNOTENO">#N/A</definedName>
    <definedName name="PNumMon">#N/A</definedName>
    <definedName name="po" localSheetId="3">{30,140,350,160,"",""}</definedName>
    <definedName name="po" localSheetId="2">{30,140,350,160,"",""}</definedName>
    <definedName name="po">{30,140,350,160,"",""}</definedName>
    <definedName name="PokupnieBox">#REF!</definedName>
    <definedName name="PoliakGelBox">#REF!</definedName>
    <definedName name="PoliakGranBox">#REF!</definedName>
    <definedName name="pp">#REF!</definedName>
    <definedName name="priApplication1">#REF!</definedName>
    <definedName name="priApplication2">#REF!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#N/A</definedName>
    <definedName name="Prim2">#N/A</definedName>
    <definedName name="Prim3">#N/A</definedName>
    <definedName name="Prim4">#N/A</definedName>
    <definedName name="PRIMAMT">#N/A</definedName>
    <definedName name="Print_3_pages" localSheetId="3">#REF!,#REF!,#REF!</definedName>
    <definedName name="Print_3_pages" localSheetId="2">#REF!,#REF!,#REF!</definedName>
    <definedName name="Print_3_pages">#REF!,#REF!,#REF!</definedName>
    <definedName name="Print_Area_MI" localSheetId="3">#REF!</definedName>
    <definedName name="Print_Area_MI" localSheetId="2">#REF!</definedName>
    <definedName name="Print_Area_MI">#REF!</definedName>
    <definedName name="Print_Titles_MI" localSheetId="3">#REF!</definedName>
    <definedName name="Print_Titles_MI" localSheetId="2">#REF!</definedName>
    <definedName name="Print_Titles_MI">#REF!</definedName>
    <definedName name="print3pages" localSheetId="3">#REF!,#REF!,#REF!</definedName>
    <definedName name="print3pages" localSheetId="2">#REF!,#REF!,#REF!</definedName>
    <definedName name="print3pages">#REF!,#REF!,#REF!</definedName>
    <definedName name="PRINT객ITLES" localSheetId="3">#REF!</definedName>
    <definedName name="PRINT객ITLES" localSheetId="2">#REF!</definedName>
    <definedName name="PRINT객ITLES">#REF!</definedName>
    <definedName name="PRINT객ITLES강I">#REF!</definedName>
    <definedName name="PRINTㅣREA">#REF!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WSum1">#REF!</definedName>
    <definedName name="priWSum2">#REF!</definedName>
    <definedName name="priWSumC">#REF!</definedName>
    <definedName name="ProcDiscount">[11]Store!$B$128</definedName>
    <definedName name="procDiv">[5]начало!$E$61</definedName>
    <definedName name="ProcentSummYear">OFFSET([5]ДДС!$H$22,0,#REF!*12,1,12)</definedName>
    <definedName name="ProchieBox" localSheetId="3">#REF!</definedName>
    <definedName name="ProchieBox" localSheetId="2">#REF!</definedName>
    <definedName name="ProchieBox">#REF!</definedName>
    <definedName name="PROJNO">#N/A</definedName>
    <definedName name="pub">OFFSET('[5]прибыли и убытки'!$H$18,0,#REF!*12,1,12)</definedName>
    <definedName name="puc">OFFSET('[5]прибыли и убытки'!$H$21,0,#REF!*12,1,12)</definedName>
    <definedName name="PYear2">#N/A</definedName>
    <definedName name="q" localSheetId="3">{30,140,350,160,"",""}</definedName>
    <definedName name="q" localSheetId="2">{30,140,350,160,"",""}</definedName>
    <definedName name="q">{30,140,350,160,"",""}</definedName>
    <definedName name="qorq">#REF!</definedName>
    <definedName name="qqq">#REF!</definedName>
    <definedName name="qqqq">#REF!</definedName>
    <definedName name="qqqqqqqqqqq">#REF!</definedName>
    <definedName name="qqr">#REF!</definedName>
    <definedName name="QTY">#N/A</definedName>
    <definedName name="qw" localSheetId="3">{30,140,350,160,"",""}</definedName>
    <definedName name="qw" localSheetId="2">{30,140,350,160,"",""}</definedName>
    <definedName name="qw">{30,140,350,160,"",""}</definedName>
    <definedName name="qwe" localSheetId="3">{30,140,350,160,"",""}</definedName>
    <definedName name="qwe" localSheetId="2">{30,140,350,160,"",""}</definedName>
    <definedName name="qwe">{30,140,350,160,"",""}</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zdVozduxBox">#REF!</definedName>
    <definedName name="RCPTNO">#N/A</definedName>
    <definedName name="re" localSheetId="3">{30,140,350,160,"",""}</definedName>
    <definedName name="re" localSheetId="2">{30,140,350,160,"",""}</definedName>
    <definedName name="re">{30,140,350,160,"",""}</definedName>
    <definedName name="REFNO">#REF!</definedName>
    <definedName name="REMARK">#N/A</definedName>
    <definedName name="resp" localSheetId="3">DATE([3]!yil,[3]!oy,1)</definedName>
    <definedName name="resp" localSheetId="2">DATE([3]!yil,[3]!oy,1)</definedName>
    <definedName name="resp">DATE([0]!yil,[0]!oy,1)</definedName>
    <definedName name="respub" localSheetId="3">#REF!</definedName>
    <definedName name="respub" localSheetId="2">#REF!</definedName>
    <definedName name="respub">#REF!</definedName>
    <definedName name="Results" localSheetId="3">[12]Results!#REF!</definedName>
    <definedName name="Results" localSheetId="2">[12]Results!#REF!</definedName>
    <definedName name="Results">[12]Results!#REF!</definedName>
    <definedName name="revenueYearsNew">OFFSET([5]ДДС!$H$14,0,#REF!*12,1,12)</definedName>
    <definedName name="rew" localSheetId="3">{30,140,350,160,"",""}</definedName>
    <definedName name="rew" localSheetId="2">{30,140,350,160,"",""}</definedName>
    <definedName name="rew">{30,140,350,160,"",""}</definedName>
    <definedName name="rexfn">#REF!</definedName>
    <definedName name="RezultatBox">#REF!</definedName>
    <definedName name="rfkmr"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HD">#N/A</definedName>
    <definedName name="RM">#REF!</definedName>
    <definedName name="RNCLTYPE">#N/A</definedName>
    <definedName name="RO">#REF!</definedName>
    <definedName name="RodAmBox">#REF!</definedName>
    <definedName name="rom">#N/A</definedName>
    <definedName name="ROW">#REF!</definedName>
    <definedName name="RP">#N/A</definedName>
    <definedName name="rrr">#REF!</definedName>
    <definedName name="RT">#REF!</definedName>
    <definedName name="rtew" localSheetId="3">{30,140,350,160,"",""}</definedName>
    <definedName name="rtew" localSheetId="2">{30,140,350,160,"",""}</definedName>
    <definedName name="rtew">{30,140,350,160,"",""}</definedName>
    <definedName name="Rw">#REF!</definedName>
    <definedName name="RY">#REF!</definedName>
    <definedName name="RZVD">#N/A</definedName>
    <definedName name="S">#REF!</definedName>
    <definedName name="sa" localSheetId="3">{30,140,350,160,"",""}</definedName>
    <definedName name="sa" localSheetId="2">{30,140,350,160,"",""}</definedName>
    <definedName name="sa">{30,140,350,160,"",""}</definedName>
    <definedName name="samarqa">#REF!</definedName>
    <definedName name="sana" localSheetId="3">DATE([3]!yil,[3]!oy,1)</definedName>
    <definedName name="sana" localSheetId="2">DATE([3]!yil,[3]!oy,1)</definedName>
    <definedName name="sana">DATE(yil,oy,1)</definedName>
    <definedName name="sd" localSheetId="3">{30,140,350,160,"",""}</definedName>
    <definedName name="sd" localSheetId="2">{30,140,350,160,"",""}</definedName>
    <definedName name="sd">{30,140,350,160,"",""}</definedName>
    <definedName name="sdfg">#REF!</definedName>
    <definedName name="sdfsdfsd" localSheetId="3">TRUNC(([3]!oy-1)/3+1)</definedName>
    <definedName name="sdfsdfsd" localSheetId="2">TRUNC(([3]!oy-1)/3+1)</definedName>
    <definedName name="sdfsdfsd">TRUNC((oy-1)/3+1)</definedName>
    <definedName name="sdfsfdf" localSheetId="3">#REF!</definedName>
    <definedName name="sdfsfdf" localSheetId="2">#REF!</definedName>
    <definedName name="sdfsfdf">#REF!</definedName>
    <definedName name="se" localSheetId="3">{30,140,350,160,"",""}</definedName>
    <definedName name="se" localSheetId="2">{30,140,350,160,"",""}</definedName>
    <definedName name="se">{30,140,350,160,"",""}</definedName>
    <definedName name="Selitra_SSBox">#REF!</definedName>
    <definedName name="Selitra3Box">#REF!</definedName>
    <definedName name="SelitraBox">#REF!</definedName>
    <definedName name="SERNO">#N/A</definedName>
    <definedName name="SetBanks">#N/A</definedName>
    <definedName name="SetDay">#N/A</definedName>
    <definedName name="sf" localSheetId="3">{30,140,350,160,"",""}</definedName>
    <definedName name="sf" localSheetId="2">{30,140,350,160,"",""}</definedName>
    <definedName name="sf">{30,140,350,160,"",""}</definedName>
    <definedName name="shsssreywwetw"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nilkaBox">#REF!</definedName>
    <definedName name="SintezGazBox">#REF!</definedName>
    <definedName name="SLRCPTNO">#N/A</definedName>
    <definedName name="SLSERNO">#N/A</definedName>
    <definedName name="SolyankaBox">#REF!</definedName>
    <definedName name="SolyankaKatBox">#REF!</definedName>
    <definedName name="sr">#REF!</definedName>
    <definedName name="SravnenieBox">#REF!</definedName>
    <definedName name="SravnitelnayaBox">#REF!</definedName>
    <definedName name="ss" localSheetId="3">{30,140,350,160,"",""}</definedName>
    <definedName name="ss" localSheetId="2">{30,140,350,160,"",""}</definedName>
    <definedName name="ss">{30,140,350,160,"",""}</definedName>
    <definedName name="SSS"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#REF!</definedName>
    <definedName name="StartDate">#REF!</definedName>
    <definedName name="startYear">[5]начало!$E$9</definedName>
    <definedName name="STDATE">#REF!</definedName>
    <definedName name="SulfatBox">#REF!</definedName>
    <definedName name="SUMMARY">#REF!</definedName>
    <definedName name="SummBackCredit">OFFSET('[5]расчёт итоги'!$H$73,0,#REF!*12,2,12)</definedName>
    <definedName name="SummCreditFinYear">OFFSET('[5]расчёт итоги'!$H$70,0,#REF!*12,1,12)</definedName>
    <definedName name="summNalogYear">OFFSET('[5]расчёт итоги'!$H$83,0,#REF!*12,1,12)</definedName>
    <definedName name="sung" localSheetId="3" hidden="1">{"'Monthly 1997'!$A$3:$S$89"}</definedName>
    <definedName name="sung" localSheetId="2" hidden="1">{"'Monthly 1997'!$A$3:$S$89"}</definedName>
    <definedName name="sung" hidden="1">{"'Monthly 1997'!$A$3:$S$89"}</definedName>
    <definedName name="sung2" localSheetId="3" hidden="1">{"'Monthly 1997'!$A$3:$S$89"}</definedName>
    <definedName name="sung2" localSheetId="2" hidden="1">{"'Monthly 1997'!$A$3:$S$89"}</definedName>
    <definedName name="sung2" hidden="1">{"'Monthly 1997'!$A$3:$S$89"}</definedName>
    <definedName name="SVOD">#N/A</definedName>
    <definedName name="SxemBox">#REF!</definedName>
    <definedName name="SxemNitronBox">#REF!</definedName>
    <definedName name="t" localSheetId="3">{30,140,350,160,"",""}</definedName>
    <definedName name="t" localSheetId="2">{30,140,350,160,"",""}</definedName>
    <definedName name="t">{30,140,350,160,"",""}</definedName>
    <definedName name="TablBox">#REF!</definedName>
    <definedName name="TABLE">#REF!</definedName>
    <definedName name="TABLE_10">#REF!</definedName>
    <definedName name="TABLE_2">#REF!</definedName>
    <definedName name="TABLE_3">#REF!</definedName>
    <definedName name="TABLE_4">#REF!</definedName>
    <definedName name="TABLE_5">#REF!</definedName>
    <definedName name="TABLE_6">#REF!</definedName>
    <definedName name="TABLE_7">#REF!</definedName>
    <definedName name="TABLE_8">#REF!</definedName>
    <definedName name="TABLE_9">#REF!</definedName>
    <definedName name="TableName">"Dummy"</definedName>
    <definedName name="Tablica1Структура_рабочих_мест_по_формам_собственности_и_по_видам_деятельности_созданных">#REF!</definedName>
    <definedName name="TANK_BAFFLE">#REF!</definedName>
    <definedName name="tax_profit">'[5]налоги справочник'!$E$48</definedName>
    <definedName name="TEMPQTY">#N/A</definedName>
    <definedName name="TEST">#REF!</definedName>
    <definedName name="test1">#REF!</definedName>
    <definedName name="test2">#REF!</definedName>
    <definedName name="TFT" localSheetId="3">#REF!,#REF!,#REF!,#REF!</definedName>
    <definedName name="TFT" localSheetId="2">#REF!,#REF!,#REF!,#REF!</definedName>
    <definedName name="TFT">#REF!,#REF!,#REF!,#REF!</definedName>
    <definedName name="th" localSheetId="3">#REF!</definedName>
    <definedName name="th" localSheetId="2">#REF!</definedName>
    <definedName name="th">#REF!</definedName>
    <definedName name="TiomochBox" localSheetId="3">#REF!</definedName>
    <definedName name="TiomochBox" localSheetId="2">#REF!</definedName>
    <definedName name="TiomochBox">#REF!</definedName>
    <definedName name="tlfAprt" localSheetId="3">#REF!</definedName>
    <definedName name="tlfAprt" localSheetId="2">#REF!</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ol">#REF!</definedName>
    <definedName name="total" localSheetId="3">[3]!дел/1000</definedName>
    <definedName name="total" localSheetId="2">[3]!дел/1000</definedName>
    <definedName name="total" localSheetId="1">[3]!дел/1000</definedName>
    <definedName name="total">[0]!дел/1000</definedName>
    <definedName name="tr" localSheetId="3">{30,140,350,160,"",""}</definedName>
    <definedName name="tr" localSheetId="2">{30,140,350,160,"",""}</definedName>
    <definedName name="tr">{30,140,350,160,"",""}</definedName>
    <definedName name="tre" localSheetId="3">{30,140,350,160,"",""}</definedName>
    <definedName name="tre" localSheetId="2">{30,140,350,160,"",""}</definedName>
    <definedName name="tre">{30,140,350,160,"",""}</definedName>
    <definedName name="TRUNK_TAILGATE_HANDLE">#REF!</definedName>
    <definedName name="TRXNAMT">#REF!</definedName>
    <definedName name="TRXNDESC">#N/A</definedName>
    <definedName name="TRXNFAMT">#N/A</definedName>
    <definedName name="TRXNQTY">#N/A</definedName>
    <definedName name="tt" localSheetId="3" hidden="1">{#N/A,#N/A,TRUE,"일정"}</definedName>
    <definedName name="tt" localSheetId="2" hidden="1">{#N/A,#N/A,TRUE,"일정"}</definedName>
    <definedName name="tt" hidden="1">{#N/A,#N/A,TRUE,"일정"}</definedName>
    <definedName name="TTT">#REF!</definedName>
    <definedName name="ty" localSheetId="3">{30,140,350,160,"",""}</definedName>
    <definedName name="ty" localSheetId="2">{30,140,350,160,"",""}</definedName>
    <definedName name="ty">{30,140,350,160,"",""}</definedName>
    <definedName name="TYR"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u" localSheetId="3">{30,140,350,160,"",""}</definedName>
    <definedName name="tyu" localSheetId="2">{30,140,350,160,"",""}</definedName>
    <definedName name="tyu">{30,140,350,160,"",""}</definedName>
    <definedName name="u" localSheetId="3">{30,140,350,160,"",""}</definedName>
    <definedName name="u" localSheetId="2">{30,140,350,160,"",""}</definedName>
    <definedName name="u">{30,140,350,160,"",""}</definedName>
    <definedName name="UglekisBox">#REF!</definedName>
    <definedName name="uiy" localSheetId="3">{30,140,350,160,"",""}</definedName>
    <definedName name="uiy" localSheetId="2">{30,140,350,160,"",""}</definedName>
    <definedName name="uiy">{30,140,350,160,"",""}</definedName>
    <definedName name="Uksus70Box">#REF!</definedName>
    <definedName name="Uksus99Box">#REF!</definedName>
    <definedName name="UNIT">#N/A</definedName>
    <definedName name="UOM">#N/A</definedName>
    <definedName name="ure">#N/A</definedName>
    <definedName name="uy" localSheetId="3">{30,140,350,160,"",""}</definedName>
    <definedName name="uy" localSheetId="2">{30,140,350,160,"",""}</definedName>
    <definedName name="uy">{30,140,350,160,"",""}</definedName>
    <definedName name="uyjh" localSheetId="3">{30,140,350,160,"",""}</definedName>
    <definedName name="uyjh" localSheetId="2">{30,140,350,160,"",""}</definedName>
    <definedName name="uyjh">{30,140,350,160,"",""}</definedName>
    <definedName name="uyt" localSheetId="3">{30,140,350,160,"",""}</definedName>
    <definedName name="uyt" localSheetId="2">{30,140,350,160,"",""}</definedName>
    <definedName name="uyt">{30,140,350,160,"",""}</definedName>
    <definedName name="v" localSheetId="3">{30,140,350,160,"",""}</definedName>
    <definedName name="v" localSheetId="2">{30,140,350,160,"",""}</definedName>
    <definedName name="v">{30,140,350,160,"",""}</definedName>
    <definedName name="VarABox">#REF!</definedName>
    <definedName name="VarBBox">#REF!</definedName>
    <definedName name="VariableSummYears">OFFSET([5]ДДС!$H$19,0,#REF!*12,1,12)</definedName>
    <definedName name="vb">#REF!</definedName>
    <definedName name="vbc">#REF!</definedName>
    <definedName name="vbghh">#REF!</definedName>
    <definedName name="vcx" localSheetId="3">{30,140,350,160,"",""}</definedName>
    <definedName name="vcx" localSheetId="2">{30,140,350,160,"",""}</definedName>
    <definedName name="vcx">{30,140,350,160,"",""}</definedName>
    <definedName name="VENDOR">#N/A</definedName>
    <definedName name="VNPNO">#N/A</definedName>
    <definedName name="VozduxKIP450Box">#REF!</definedName>
    <definedName name="vpr">#REF!</definedName>
    <definedName name="vvv">#REF!</definedName>
    <definedName name="vx">#REF!</definedName>
    <definedName name="vxzdgsdfg">#REF!</definedName>
    <definedName name="w" localSheetId="3">{30,140,350,160,"",""}</definedName>
    <definedName name="w" localSheetId="2">{30,140,350,160,"",""}</definedName>
    <definedName name="w">{30,140,350,160,"",""}</definedName>
    <definedName name="W.SHOP">#N/A</definedName>
    <definedName name="wa">#REF!</definedName>
    <definedName name="we" localSheetId="3">{30,140,350,160,"",""}</definedName>
    <definedName name="we" localSheetId="2">{30,140,350,160,"",""}</definedName>
    <definedName name="we">{30,140,350,160,"",""}</definedName>
    <definedName name="weeee" localSheetId="3" hidden="1">{#N/A,#N/A,FALSE,"인원";#N/A,#N/A,FALSE,"비용2";#N/A,#N/A,FALSE,"비용1";#N/A,#N/A,FALSE,"비용";#N/A,#N/A,FALSE,"보증2";#N/A,#N/A,FALSE,"보증1";#N/A,#N/A,FALSE,"보증";#N/A,#N/A,FALSE,"손익1";#N/A,#N/A,FALSE,"손익";#N/A,#N/A,FALSE,"부서별매출";#N/A,#N/A,FALSE,"매출"}</definedName>
    <definedName name="weeee" localSheetId="2"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r" localSheetId="3">{30,140,350,160,"",""}</definedName>
    <definedName name="wer" localSheetId="2">{30,140,350,160,"",""}</definedName>
    <definedName name="wer">{30,140,350,160,"",""}</definedName>
    <definedName name="wf" localSheetId="3">{30,140,350,160,"",""}</definedName>
    <definedName name="wf" localSheetId="2">{30,140,350,160,"",""}</definedName>
    <definedName name="wf">{30,140,350,160,"",""}</definedName>
    <definedName name="WFL" localSheetId="3">#REF!,#REF!</definedName>
    <definedName name="WFL" localSheetId="2">#REF!,#REF!</definedName>
    <definedName name="WFL">#REF!,#REF!</definedName>
    <definedName name="wgeaw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NO">#N/A</definedName>
    <definedName name="whole">#REF!</definedName>
    <definedName name="WIL" localSheetId="3">#REF!,#REF!</definedName>
    <definedName name="WIL" localSheetId="2">#REF!,#REF!</definedName>
    <definedName name="WIL">#REF!,#REF!</definedName>
    <definedName name="WIR" localSheetId="3">#REF!,#REF!</definedName>
    <definedName name="WIR" localSheetId="2">#REF!,#REF!</definedName>
    <definedName name="WIR">#REF!,#REF!</definedName>
    <definedName name="wq">#REF!</definedName>
    <definedName name="wqe" localSheetId="3">{30,140,350,160,"",""}</definedName>
    <definedName name="wqe" localSheetId="2">{30,140,350,160,"",""}</definedName>
    <definedName name="wqe">{30,140,350,160,"",""}</definedName>
    <definedName name="wr" localSheetId="3" hidden="1">#REF!</definedName>
    <definedName name="wr" localSheetId="2" hidden="1">#REF!</definedName>
    <definedName name="wr" hidden="1">#REF!</definedName>
    <definedName name="wrn.ccr." localSheetId="3" hidden="1">{#N/A,#N/A,FALSE,"BODY"}</definedName>
    <definedName name="wrn.ccr." localSheetId="2" hidden="1">{#N/A,#N/A,FALSE,"BODY"}</definedName>
    <definedName name="wrn.ccr." hidden="1">{#N/A,#N/A,FALSE,"BODY"}</definedName>
    <definedName name="wrn.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localSheetId="3"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localSheetId="2"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Input._.Report."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list1." localSheetId="3" hidden="1">{#N/A,#N/A,FALSE,"Input1"}</definedName>
    <definedName name="wrn.list1." localSheetId="2" hidden="1">{#N/A,#N/A,FALSE,"Input1"}</definedName>
    <definedName name="wrn.list1." hidden="1">{#N/A,#N/A,FALSE,"Input1"}</definedName>
    <definedName name="wrn.list2." localSheetId="3" hidden="1">{#N/A,#N/A,FALSE,"Input1"}</definedName>
    <definedName name="wrn.list2." localSheetId="2" hidden="1">{#N/A,#N/A,FALSE,"Input1"}</definedName>
    <definedName name="wrn.list2." hidden="1">{#N/A,#N/A,FALSE,"Input1"}</definedName>
    <definedName name="wrn.Print._.All." localSheetId="3"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localSheetId="2"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PT." localSheetId="3" hidden="1">{#N/A,#N/A,FALSE,"인원";#N/A,#N/A,FALSE,"비용2";#N/A,#N/A,FALSE,"비용1";#N/A,#N/A,FALSE,"비용";#N/A,#N/A,FALSE,"보증2";#N/A,#N/A,FALSE,"보증1";#N/A,#N/A,FALSE,"보증";#N/A,#N/A,FALSE,"손익1";#N/A,#N/A,FALSE,"손익";#N/A,#N/A,FALSE,"부서별매출";#N/A,#N/A,FALSE,"매출"}</definedName>
    <definedName name="wrn.RPT." localSheetId="2"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자판정비._.월간회의자료."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3" hidden="1">{#N/A,#N/A,FALSE,"단축1";#N/A,#N/A,FALSE,"단축2";#N/A,#N/A,FALSE,"단축3";#N/A,#N/A,FALSE,"장축";#N/A,#N/A,FALSE,"4WD"}</definedName>
    <definedName name="wrn.전부인쇄." localSheetId="2" hidden="1">{#N/A,#N/A,FALSE,"단축1";#N/A,#N/A,FALSE,"단축2";#N/A,#N/A,FALSE,"단축3";#N/A,#N/A,FALSE,"장축";#N/A,#N/A,FALSE,"4WD"}</definedName>
    <definedName name="wrn.전부인쇄." hidden="1">{#N/A,#N/A,FALSE,"단축1";#N/A,#N/A,FALSE,"단축2";#N/A,#N/A,FALSE,"단축3";#N/A,#N/A,FALSE,"장축";#N/A,#N/A,FALSE,"4WD"}</definedName>
    <definedName name="wrn.주간._.보고." localSheetId="3" hidden="1">{#N/A,#N/A,TRUE,"일정"}</definedName>
    <definedName name="wrn.주간._.보고." localSheetId="2" hidden="1">{#N/A,#N/A,TRUE,"일정"}</definedName>
    <definedName name="wrn.주간._.보고." hidden="1">{#N/A,#N/A,TRUE,"일정"}</definedName>
    <definedName name="ws" localSheetId="3">{30,140,350,160,"",""}</definedName>
    <definedName name="ws" localSheetId="2">{30,140,350,160,"",""}</definedName>
    <definedName name="ws">{30,140,350,160,"",""}</definedName>
    <definedName name="wsd">#REF!</definedName>
    <definedName name="wt" localSheetId="3">{30,140,350,160,"",""}</definedName>
    <definedName name="wt" localSheetId="2">{30,140,350,160,"",""}</definedName>
    <definedName name="wt">{30,140,350,160,"",""}</definedName>
    <definedName name="wv" localSheetId="3">{30,140,350,160,"",""}</definedName>
    <definedName name="wv" localSheetId="2">{30,140,350,160,"",""}</definedName>
    <definedName name="wv">{30,140,350,160,"",""}</definedName>
    <definedName name="www">#REF!</definedName>
    <definedName name="WWWW" localSheetId="3" hidden="1">{#N/A,#N/A,TRUE,"일정"}</definedName>
    <definedName name="WWWW" localSheetId="2" hidden="1">{#N/A,#N/A,TRUE,"일정"}</definedName>
    <definedName name="WWWW" hidden="1">{#N/A,#N/A,TRUE,"일정"}</definedName>
    <definedName name="wx" localSheetId="3">{30,140,350,160,"",""}</definedName>
    <definedName name="wx" localSheetId="2">{30,140,350,160,"",""}</definedName>
    <definedName name="wx">{30,140,350,160,"",""}</definedName>
    <definedName name="wy" localSheetId="3">{30,140,350,160,"",""}</definedName>
    <definedName name="wy" localSheetId="2">{30,140,350,160,"",""}</definedName>
    <definedName name="wy">{30,140,350,160,"",""}</definedName>
    <definedName name="wz">#REF!</definedName>
    <definedName name="x" localSheetId="3">{30,140,350,160,"",""}</definedName>
    <definedName name="x" localSheetId="2">{30,140,350,160,"",""}</definedName>
    <definedName name="x">{30,140,350,160,"",""}</definedName>
    <definedName name="xcv" localSheetId="3">{30,140,350,160,"",""}</definedName>
    <definedName name="xcv" localSheetId="2">{30,140,350,160,"",""}</definedName>
    <definedName name="xcv">{30,140,350,160,"",""}</definedName>
    <definedName name="xczx" localSheetId="3">{30,140,350,160,"",""}</definedName>
    <definedName name="xczx" localSheetId="2">{30,140,350,160,"",""}</definedName>
    <definedName name="xczx">{30,140,350,160,"",""}</definedName>
    <definedName name="XlorBox">#REF!</definedName>
    <definedName name="Xolod2Box">#REF!</definedName>
    <definedName name="Xolod5Box">#REF!</definedName>
    <definedName name="Xolod7Box">#REF!</definedName>
    <definedName name="XOVBox">#REF!</definedName>
    <definedName name="xvcvcxzdsfs">#REF!</definedName>
    <definedName name="xxx">#REF!</definedName>
    <definedName name="y" localSheetId="3">{30,140,350,160,"",""}</definedName>
    <definedName name="y" localSheetId="2">{30,140,350,160,"",""}</definedName>
    <definedName name="y">{30,140,350,160,"",""}</definedName>
    <definedName name="yil">#N/A</definedName>
    <definedName name="yt" localSheetId="3">{30,140,350,160,"",""}</definedName>
    <definedName name="yt" localSheetId="2">{30,140,350,160,"",""}</definedName>
    <definedName name="yt">{30,140,350,160,"",""}</definedName>
    <definedName name="ytr" localSheetId="3">{30,140,350,160,"",""}</definedName>
    <definedName name="ytr" localSheetId="2">{30,140,350,160,"",""}</definedName>
    <definedName name="ytr">{30,140,350,160,"",""}</definedName>
    <definedName name="ytu" localSheetId="3">{30,140,350,160,"",""}</definedName>
    <definedName name="ytu" localSheetId="2">{30,140,350,160,"",""}</definedName>
    <definedName name="ytu">{30,140,350,160,"",""}</definedName>
    <definedName name="yy">#N/A</definedName>
    <definedName name="z" localSheetId="3">{30,140,350,160,"",""}</definedName>
    <definedName name="z" localSheetId="2">{30,140,350,160,"",""}</definedName>
    <definedName name="z">{30,140,350,160,"",""}</definedName>
    <definedName name="Z_28E99C00_2E50_4A25_9D21_7801798C21BD_.wvu.PrintArea" localSheetId="3" hidden="1">#REF!</definedName>
    <definedName name="Z_28E99C00_2E50_4A25_9D21_7801798C21BD_.wvu.PrintArea" localSheetId="2" hidden="1">#REF!</definedName>
    <definedName name="Z_28E99C00_2E50_4A25_9D21_7801798C21BD_.wvu.PrintArea" hidden="1">#REF!</definedName>
    <definedName name="Z_363221E4_558F_4717_B6AD_63B76229A86A_.wvu.PrintArea" localSheetId="3" hidden="1">#REF!</definedName>
    <definedName name="Z_363221E4_558F_4717_B6AD_63B76229A86A_.wvu.PrintArea" localSheetId="2" hidden="1">#REF!</definedName>
    <definedName name="Z_363221E4_558F_4717_B6AD_63B76229A86A_.wvu.PrintArea" hidden="1">#REF!</definedName>
    <definedName name="Z_3A9B8CE0_90FE_45F7_B16A_6C9B6CFEF69B_.wvu.PrintTitles" hidden="1">[13]оборот!$A:$B,[13]оборот!$1:$1</definedName>
    <definedName name="Z_5167EBEB_44EA_47B0_97C1_BDFB74A1E9C1_.wvu.PrintArea" localSheetId="3" hidden="1">#REF!</definedName>
    <definedName name="Z_5167EBEB_44EA_47B0_97C1_BDFB74A1E9C1_.wvu.PrintArea" localSheetId="2" hidden="1">#REF!</definedName>
    <definedName name="Z_5167EBEB_44EA_47B0_97C1_BDFB74A1E9C1_.wvu.PrintArea" hidden="1">#REF!</definedName>
    <definedName name="Z_52A70739_45F6_4D94_BB2B_E6CE9DB3F670_.wvu.PrintArea" localSheetId="3" hidden="1">#REF!</definedName>
    <definedName name="Z_52A70739_45F6_4D94_BB2B_E6CE9DB3F670_.wvu.PrintArea" localSheetId="2" hidden="1">#REF!</definedName>
    <definedName name="Z_52A70739_45F6_4D94_BB2B_E6CE9DB3F670_.wvu.PrintArea" hidden="1">#REF!</definedName>
    <definedName name="Z_7567EFF5_A760_4BD2_9783_0E4DA1CF40E5_.wvu.PrintArea" localSheetId="3" hidden="1">#REF!</definedName>
    <definedName name="Z_7567EFF5_A760_4BD2_9783_0E4DA1CF40E5_.wvu.PrintArea" localSheetId="2" hidden="1">#REF!</definedName>
    <definedName name="Z_7567EFF5_A760_4BD2_9783_0E4DA1CF40E5_.wvu.PrintArea" hidden="1">#REF!</definedName>
    <definedName name="Z_86A21AE1_D222_11D6_8098_444553540000_.wvu.Cols" hidden="1">#N/A</definedName>
    <definedName name="Z_90AC4916_08D5_4B9F_B8B9_D84EFD8CA14D_.wvu.PrintArea" localSheetId="3" hidden="1">#REF!</definedName>
    <definedName name="Z_90AC4916_08D5_4B9F_B8B9_D84EFD8CA14D_.wvu.PrintArea" localSheetId="2" hidden="1">#REF!</definedName>
    <definedName name="Z_90AC4916_08D5_4B9F_B8B9_D84EFD8CA14D_.wvu.PrintArea" hidden="1">#REF!</definedName>
    <definedName name="Z_90AC4916_08D5_4B9F_B8B9_D84EFD8CA14D_.wvu.Rows" localSheetId="3" hidden="1">#REF!,#REF!</definedName>
    <definedName name="Z_90AC4916_08D5_4B9F_B8B9_D84EFD8CA14D_.wvu.Rows" localSheetId="2" hidden="1">#REF!,#REF!</definedName>
    <definedName name="Z_90AC4916_08D5_4B9F_B8B9_D84EFD8CA14D_.wvu.Rows" hidden="1">#REF!,#REF!</definedName>
    <definedName name="Z_A4A9DF7B_AB71_4A4B_9F81_D0DED06B6979_.wvu.PrintArea" localSheetId="3" hidden="1">#REF!</definedName>
    <definedName name="Z_A4A9DF7B_AB71_4A4B_9F81_D0DED06B6979_.wvu.PrintArea" localSheetId="2" hidden="1">#REF!</definedName>
    <definedName name="Z_A4A9DF7B_AB71_4A4B_9F81_D0DED06B6979_.wvu.PrintArea" hidden="1">#REF!</definedName>
    <definedName name="Z_A4A9DF7B_AB71_4A4B_9F81_D0DED06B6979_.wvu.Rows" localSheetId="3" hidden="1">#REF!,#REF!</definedName>
    <definedName name="Z_A4A9DF7B_AB71_4A4B_9F81_D0DED06B6979_.wvu.Rows" localSheetId="2" hidden="1">#REF!,#REF!</definedName>
    <definedName name="Z_A4A9DF7B_AB71_4A4B_9F81_D0DED06B6979_.wvu.Rows" hidden="1">#REF!,#REF!</definedName>
    <definedName name="Z_A72D7F17_E843_45F5_A257_DC060914C37A_.wvu.PrintArea" localSheetId="3" hidden="1">#REF!</definedName>
    <definedName name="Z_A72D7F17_E843_45F5_A257_DC060914C37A_.wvu.PrintArea" localSheetId="2" hidden="1">#REF!</definedName>
    <definedName name="Z_A72D7F17_E843_45F5_A257_DC060914C37A_.wvu.PrintArea" hidden="1">#REF!</definedName>
    <definedName name="Z_A72D7F17_E843_45F5_A257_DC060914C37A_.wvu.Rows" localSheetId="3" hidden="1">#REF!,#REF!</definedName>
    <definedName name="Z_A72D7F17_E843_45F5_A257_DC060914C37A_.wvu.Rows" localSheetId="2" hidden="1">#REF!,#REF!</definedName>
    <definedName name="Z_A72D7F17_E843_45F5_A257_DC060914C37A_.wvu.Rows" hidden="1">#REF!,#REF!</definedName>
    <definedName name="Z_AC797E33_BB07_440F_920C_8A9426261027_.wvu.PrintArea" localSheetId="3" hidden="1">#REF!</definedName>
    <definedName name="Z_AC797E33_BB07_440F_920C_8A9426261027_.wvu.PrintArea" localSheetId="2" hidden="1">#REF!</definedName>
    <definedName name="Z_AC797E33_BB07_440F_920C_8A9426261027_.wvu.PrintArea" hidden="1">#REF!</definedName>
    <definedName name="Z_B01F82C8_E2BF_11D8_BD33_0000F8781956_.wvu.Cols" localSheetId="3" hidden="1">#REF!,#REF!,#REF!,#REF!,#REF!,#REF!,#REF!,#REF!,#REF!,#REF!,#REF!,#REF!,#REF!,#REF!</definedName>
    <definedName name="Z_B01F82C8_E2BF_11D8_BD33_0000F8781956_.wvu.Cols" localSheetId="2" hidden="1">#REF!,#REF!,#REF!,#REF!,#REF!,#REF!,#REF!,#REF!,#REF!,#REF!,#REF!,#REF!,#REF!,#REF!</definedName>
    <definedName name="Z_B01F82C8_E2BF_11D8_BD33_0000F8781956_.wvu.Cols" hidden="1">#REF!,#REF!,#REF!,#REF!,#REF!,#REF!,#REF!,#REF!,#REF!,#REF!,#REF!,#REF!,#REF!,#REF!</definedName>
    <definedName name="Z_B01F82C8_E2BF_11D8_BD33_0000F8781956_.wvu.PrintTitles" localSheetId="3" hidden="1">#REF!</definedName>
    <definedName name="Z_B01F82C8_E2BF_11D8_BD33_0000F8781956_.wvu.PrintTitles" localSheetId="2" hidden="1">#REF!</definedName>
    <definedName name="Z_B01F82C8_E2BF_11D8_BD33_0000F8781956_.wvu.PrintTitles" hidden="1">#REF!</definedName>
    <definedName name="Z_B1C6911B_1389_4D1E_B480_46B2A5907C37_.wvu.FilterData" localSheetId="3" hidden="1">#REF!</definedName>
    <definedName name="Z_B1C6911B_1389_4D1E_B480_46B2A5907C37_.wvu.FilterData" localSheetId="2" hidden="1">#REF!</definedName>
    <definedName name="Z_B1C6911B_1389_4D1E_B480_46B2A5907C37_.wvu.FilterData" hidden="1">#REF!</definedName>
    <definedName name="Z_B1C6911B_1389_4D1E_B480_46B2A5907C37_.wvu.PrintArea" localSheetId="3" hidden="1">#REF!</definedName>
    <definedName name="Z_B1C6911B_1389_4D1E_B480_46B2A5907C37_.wvu.PrintArea" localSheetId="2" hidden="1">#REF!</definedName>
    <definedName name="Z_B1C6911B_1389_4D1E_B480_46B2A5907C37_.wvu.PrintArea" hidden="1">#REF!</definedName>
    <definedName name="Z_B1C6911B_1389_4D1E_B480_46B2A5907C37_.wvu.Rows" localSheetId="3" hidden="1">#REF!,#REF!</definedName>
    <definedName name="Z_B1C6911B_1389_4D1E_B480_46B2A5907C37_.wvu.Rows" localSheetId="2" hidden="1">#REF!,#REF!</definedName>
    <definedName name="Z_B1C6911B_1389_4D1E_B480_46B2A5907C37_.wvu.Rows" hidden="1">#REF!,#REF!</definedName>
    <definedName name="Z_BD879655_49FA_40EC_B48C_A3116A0C7DFC_.wvu.PrintArea" localSheetId="3" hidden="1">#REF!</definedName>
    <definedName name="Z_BD879655_49FA_40EC_B48C_A3116A0C7DFC_.wvu.PrintArea" localSheetId="2" hidden="1">#REF!</definedName>
    <definedName name="Z_BD879655_49FA_40EC_B48C_A3116A0C7DFC_.wvu.PrintArea" hidden="1">#REF!</definedName>
    <definedName name="Z_C06073AE_7EF9_4843_A3E3_AB58B1214D42_.wvu.PrintArea" localSheetId="3" hidden="1">#REF!</definedName>
    <definedName name="Z_C06073AE_7EF9_4843_A3E3_AB58B1214D42_.wvu.PrintArea" localSheetId="2" hidden="1">#REF!</definedName>
    <definedName name="Z_C06073AE_7EF9_4843_A3E3_AB58B1214D42_.wvu.PrintArea" hidden="1">#REF!</definedName>
    <definedName name="Z_D205962A_A136_4D1E_8153_3458A266DBC1_.wvu.PrintArea" localSheetId="3" hidden="1">#REF!</definedName>
    <definedName name="Z_D205962A_A136_4D1E_8153_3458A266DBC1_.wvu.PrintArea" localSheetId="2" hidden="1">#REF!</definedName>
    <definedName name="Z_D205962A_A136_4D1E_8153_3458A266DBC1_.wvu.PrintArea" hidden="1">#REF!</definedName>
    <definedName name="Z_D4F8E9F6_5FCD_431C_A367_31DAEB399AF5_.wvu.FilterData" localSheetId="3" hidden="1">#REF!</definedName>
    <definedName name="Z_D4F8E9F6_5FCD_431C_A367_31DAEB399AF5_.wvu.FilterData" localSheetId="2" hidden="1">#REF!</definedName>
    <definedName name="Z_D4F8E9F6_5FCD_431C_A367_31DAEB399AF5_.wvu.FilterData" hidden="1">#REF!</definedName>
    <definedName name="Z_D851514D_BBEB_4B79_8707_98EE9C125F6D_.wvu.PrintArea" localSheetId="3" hidden="1">#REF!</definedName>
    <definedName name="Z_D851514D_BBEB_4B79_8707_98EE9C125F6D_.wvu.PrintArea" localSheetId="2" hidden="1">#REF!</definedName>
    <definedName name="Z_D851514D_BBEB_4B79_8707_98EE9C125F6D_.wvu.PrintArea" hidden="1">#REF!</definedName>
    <definedName name="Z_E1467D9E_08D8_4B26_A1A2_A7B2112B5B89_.wvu.PrintArea" localSheetId="3" hidden="1">#REF!</definedName>
    <definedName name="Z_E1467D9E_08D8_4B26_A1A2_A7B2112B5B89_.wvu.PrintArea" localSheetId="2" hidden="1">#REF!</definedName>
    <definedName name="Z_E1467D9E_08D8_4B26_A1A2_A7B2112B5B89_.wvu.PrintArea" hidden="1">#REF!</definedName>
    <definedName name="Z_EAC59BBB_1142_473E_AA30_776C99FD5953_.wvu.PrintArea" localSheetId="3" hidden="1">#REF!</definedName>
    <definedName name="Z_EAC59BBB_1142_473E_AA30_776C99FD5953_.wvu.PrintArea" localSheetId="2" hidden="1">#REF!</definedName>
    <definedName name="Z_EAC59BBB_1142_473E_AA30_776C99FD5953_.wvu.PrintArea" hidden="1">#REF!</definedName>
    <definedName name="Z_F93FC798_0AC9_4DC8_A37A_5AC4EB838A1D_.wvu.PrintArea" localSheetId="3" hidden="1">#REF!</definedName>
    <definedName name="Z_F93FC798_0AC9_4DC8_A37A_5AC4EB838A1D_.wvu.PrintArea" localSheetId="2" hidden="1">#REF!</definedName>
    <definedName name="Z_F93FC798_0AC9_4DC8_A37A_5AC4EB838A1D_.wvu.PrintArea" hidden="1">#REF!</definedName>
    <definedName name="za" localSheetId="3">{30,140,350,160,"",""}</definedName>
    <definedName name="za" localSheetId="2">{30,140,350,160,"",""}</definedName>
    <definedName name="za">{30,140,350,160,"",""}</definedName>
    <definedName name="ZaxVodaBox">#REF!</definedName>
    <definedName name="ZRATEINDC">#N/A</definedName>
    <definedName name="zx" localSheetId="3">{30,140,350,160,"",""}</definedName>
    <definedName name="zx" localSheetId="2">{30,140,350,160,"",""}</definedName>
    <definedName name="zx">{30,140,350,160,"",""}</definedName>
    <definedName name="zzz">#REF!</definedName>
    <definedName name="а" localSheetId="3">{30,140,350,160,"",""}</definedName>
    <definedName name="а" localSheetId="2">{30,140,350,160,"",""}</definedName>
    <definedName name="а">{30,140,350,160,"",""}</definedName>
    <definedName name="А1">#REF!</definedName>
    <definedName name="А10">#REF!</definedName>
    <definedName name="А12">#REF!</definedName>
    <definedName name="А15">#REF!</definedName>
    <definedName name="А17">#REF!</definedName>
    <definedName name="а209">#REF!</definedName>
    <definedName name="А6000000">#REF!</definedName>
    <definedName name="а65555">#REF!</definedName>
    <definedName name="А65656">#REF!</definedName>
    <definedName name="А7">#REF!</definedName>
    <definedName name="А9">#REF!</definedName>
    <definedName name="аа" localSheetId="3" hidden="1">#REF!</definedName>
    <definedName name="аа" localSheetId="2" hidden="1">#REF!</definedName>
    <definedName name="аа" hidden="1">#REF!</definedName>
    <definedName name="аа1">'[14]Зан-ть(р-ны)'!$5:$5</definedName>
    <definedName name="ааа">'[15]Фориш 2003'!$O$4</definedName>
    <definedName name="аааа" localSheetId="3">#REF!</definedName>
    <definedName name="аааа" localSheetId="2">#REF!</definedName>
    <definedName name="аааа">#REF!</definedName>
    <definedName name="ааааа"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#REF!</definedName>
    <definedName name="аааааааааааа">#REF!</definedName>
    <definedName name="ааааппримека">#N/A</definedName>
    <definedName name="ааав">#REF!</definedName>
    <definedName name="Аббаз">#REF!</definedName>
    <definedName name="абду">#REF!</definedName>
    <definedName name="ав">#REF!</definedName>
    <definedName name="аваав" localSheetId="3">{30,140,350,160,"",""}</definedName>
    <definedName name="аваав" localSheetId="2">{30,140,350,160,"",""}</definedName>
    <definedName name="аваав">{30,140,350,160,"",""}</definedName>
    <definedName name="ававпаррпор" localSheetId="3">{30,140,350,160,"",""}</definedName>
    <definedName name="ававпаррпор" localSheetId="2">{30,140,350,160,"",""}</definedName>
    <definedName name="ававпаррпор">{30,140,350,160,"",""}</definedName>
    <definedName name="авиви">#N/A</definedName>
    <definedName name="авипвапи">#N/A</definedName>
    <definedName name="авлб">#REF!</definedName>
    <definedName name="авыпмвмыв">#N/A</definedName>
    <definedName name="авьлолалоа" localSheetId="3">{30,140,350,160,"",""}</definedName>
    <definedName name="авьлолалоа" localSheetId="2">{30,140,350,160,"",""}</definedName>
    <definedName name="авьлолалоа">{30,140,350,160,"",""}</definedName>
    <definedName name="Ағапапкуё21ё2312" localSheetId="3" hidden="1">#REF!</definedName>
    <definedName name="Ағапапкуё21ё2312" localSheetId="2" hidden="1">#REF!</definedName>
    <definedName name="Ағапапкуё21ё2312" hidden="1">#REF!</definedName>
    <definedName name="Адил">#REF!</definedName>
    <definedName name="адр">"$A$3"</definedName>
    <definedName name="Адреслар">[16]База!$A$2:$A$16</definedName>
    <definedName name="Адхам" localSheetId="3">#REF!</definedName>
    <definedName name="Адхам" localSheetId="2">#REF!</definedName>
    <definedName name="Адхам">#REF!</definedName>
    <definedName name="АЕН" localSheetId="3">#REF!</definedName>
    <definedName name="АЕН" localSheetId="2">#REF!</definedName>
    <definedName name="АЕН">#REF!</definedName>
    <definedName name="аиа">#N/A</definedName>
    <definedName name="аипасп12" localSheetId="3">#REF!</definedName>
    <definedName name="аипасп12" localSheetId="2">#REF!</definedName>
    <definedName name="аипасп12">#REF!</definedName>
    <definedName name="аитпир">#N/A</definedName>
    <definedName name="АК" localSheetId="3" hidden="1">{#N/A,#N/A,FALSE,"인원";#N/A,#N/A,FALSE,"비용2";#N/A,#N/A,FALSE,"비용1";#N/A,#N/A,FALSE,"비용";#N/A,#N/A,FALSE,"보증2";#N/A,#N/A,FALSE,"보증1";#N/A,#N/A,FALSE,"보증";#N/A,#N/A,FALSE,"손익1";#N/A,#N/A,FALSE,"손익";#N/A,#N/A,FALSE,"부서별매출";#N/A,#N/A,FALSE,"매출"}</definedName>
    <definedName name="АК" localSheetId="2"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мал" localSheetId="3">DATE([3]!yil,[3]!oy,1)</definedName>
    <definedName name="акмал" localSheetId="2">DATE([3]!yil,[3]!oy,1)</definedName>
    <definedName name="акмал">DATE([0]!yil,[0]!oy,1)</definedName>
    <definedName name="акциз" localSheetId="3">#REF!</definedName>
    <definedName name="акциз" localSheetId="2">#REF!</definedName>
    <definedName name="акциз">#REF!</definedName>
    <definedName name="алан" localSheetId="3">прилож3/1000</definedName>
    <definedName name="алан" localSheetId="2">прилож3/1000</definedName>
    <definedName name="алан" localSheetId="1">прилож3/1000</definedName>
    <definedName name="алан">прилож3/1000</definedName>
    <definedName name="Албина" localSheetId="3">#REF!</definedName>
    <definedName name="Албина" localSheetId="2">#REF!</definedName>
    <definedName name="Албина">#REF!</definedName>
    <definedName name="Албиничка" localSheetId="3">#REF!</definedName>
    <definedName name="Албиничка" localSheetId="2">#REF!</definedName>
    <definedName name="Албиничка">#REF!</definedName>
    <definedName name="алтбе" localSheetId="3">#REF!</definedName>
    <definedName name="алтбе" localSheetId="2">#REF!</definedName>
    <definedName name="алтбе">#REF!</definedName>
    <definedName name="Амударья">#REF!</definedName>
    <definedName name="ан" localSheetId="3">DATE([3]!yil,[3]!oy,1)</definedName>
    <definedName name="ан" localSheetId="2">DATE([3]!yil,[3]!oy,1)</definedName>
    <definedName name="ан">DATE([0]!yil,[0]!oy,1)</definedName>
    <definedName name="анвар" localSheetId="3">#REF!</definedName>
    <definedName name="анвар" localSheetId="2">#REF!</definedName>
    <definedName name="анвар">#REF!</definedName>
    <definedName name="Анд" localSheetId="3">TRUNC(([3]!oy-1)/3+1)</definedName>
    <definedName name="Анд" localSheetId="2">TRUNC(([3]!oy-1)/3+1)</definedName>
    <definedName name="Анд">TRUNC((oy-1)/3+1)</definedName>
    <definedName name="Анди" localSheetId="3">TRUNC(([3]!oy-1)/3+1)</definedName>
    <definedName name="Анди" localSheetId="2">TRUNC(([3]!oy-1)/3+1)</definedName>
    <definedName name="Анди">TRUNC((oy-1)/3+1)</definedName>
    <definedName name="Андижон" localSheetId="3">#REF!</definedName>
    <definedName name="Андижон" localSheetId="2">#REF!</definedName>
    <definedName name="Андижон">#REF!</definedName>
    <definedName name="аолпровор">#N/A</definedName>
    <definedName name="аолрб">#N/A</definedName>
    <definedName name="аопрот">#N/A</definedName>
    <definedName name="аос" localSheetId="3">#REF!</definedName>
    <definedName name="аос" localSheetId="2">#REF!</definedName>
    <definedName name="аос">#REF!</definedName>
    <definedName name="АП" localSheetId="3">#REF!</definedName>
    <definedName name="АП" localSheetId="2">#REF!</definedName>
    <definedName name="АП">#REF!</definedName>
    <definedName name="апа" localSheetId="3">#REF!</definedName>
    <definedName name="апа" localSheetId="2">#REF!</definedName>
    <definedName name="апа">#REF!</definedName>
    <definedName name="апавлпо" localSheetId="3">{30,140,350,160,"",""}</definedName>
    <definedName name="апавлпо" localSheetId="2">{30,140,350,160,"",""}</definedName>
    <definedName name="апавлпо">{30,140,350,160,"",""}</definedName>
    <definedName name="апаопм">#REF!</definedName>
    <definedName name="апаппв" localSheetId="3">{30,140,350,160,"",""}</definedName>
    <definedName name="апаппв" localSheetId="2">{30,140,350,160,"",""}</definedName>
    <definedName name="апаппв">{30,140,350,160,"",""}</definedName>
    <definedName name="апв">#N/A</definedName>
    <definedName name="апеоапраоне">#N/A</definedName>
    <definedName name="апорпол">#N/A</definedName>
    <definedName name="апп" localSheetId="3">{30,140,350,160,"",""}</definedName>
    <definedName name="апп" localSheetId="2">{30,140,350,160,"",""}</definedName>
    <definedName name="апп">{30,140,350,160,"",""}</definedName>
    <definedName name="апр" localSheetId="3">{30,140,350,160,"",""}</definedName>
    <definedName name="апр" localSheetId="2">{30,140,350,160,"",""}</definedName>
    <definedName name="апр">{30,140,350,160,"",""}</definedName>
    <definedName name="апрапр">#REF!</definedName>
    <definedName name="апрлролдол">#N/A</definedName>
    <definedName name="апрол">#REF!</definedName>
    <definedName name="апшгпол">#N/A</definedName>
    <definedName name="апшлгнлнг">#N/A</definedName>
    <definedName name="апшлнл">#N/A</definedName>
    <definedName name="апы">#N/A</definedName>
    <definedName name="арлогалгнг">#N/A</definedName>
    <definedName name="ародло.юлпд">#N/A</definedName>
    <definedName name="ас">#REF!</definedName>
    <definedName name="асеб">#REF!</definedName>
    <definedName name="асчапр" localSheetId="3">{30,140,350,160,"",""}</definedName>
    <definedName name="асчапр" localSheetId="2">{30,140,350,160,"",""}</definedName>
    <definedName name="асчапр">{30,140,350,160,"",""}</definedName>
    <definedName name="атранши">#REF!</definedName>
    <definedName name="АТЦ">#REF!</definedName>
    <definedName name="ахд">#REF!</definedName>
    <definedName name="Ахмад" localSheetId="3">{30,140,350,160,"",""}</definedName>
    <definedName name="Ахмад" localSheetId="2">{30,140,350,160,"",""}</definedName>
    <definedName name="Ахмад">{30,140,350,160,"",""}</definedName>
    <definedName name="Аҳрор" localSheetId="3" hidden="1">#REF!</definedName>
    <definedName name="Аҳрор" localSheetId="2" hidden="1">#REF!</definedName>
    <definedName name="Аҳрор" hidden="1">#REF!</definedName>
    <definedName name="аывап" localSheetId="3">{30,140,350,160,"",""}</definedName>
    <definedName name="аывап" localSheetId="2">{30,140,350,160,"",""}</definedName>
    <definedName name="аывап">{30,140,350,160,"",""}</definedName>
    <definedName name="аэксп">#REF!</definedName>
    <definedName name="б" localSheetId="3">{30,140,350,160,"",""}</definedName>
    <definedName name="б" localSheetId="2">{30,140,350,160,"",""}</definedName>
    <definedName name="б">{30,140,350,160,"",""}</definedName>
    <definedName name="баж.">#N/A</definedName>
    <definedName name="бажарилган">#REF!</definedName>
    <definedName name="База">#REF!</definedName>
    <definedName name="База__данных">#REF!</definedName>
    <definedName name="_xlnm.Database">#REF!</definedName>
    <definedName name="Баха">#REF!</definedName>
    <definedName name="Бахмал">#REF!</definedName>
    <definedName name="Бахриддин">#REF!</definedName>
    <definedName name="бахром" localSheetId="3">{30,140,350,160,"",""}</definedName>
    <definedName name="бахром" localSheetId="2">{30,140,350,160,"",""}</definedName>
    <definedName name="бахром">{30,140,350,160,"",""}</definedName>
    <definedName name="ббб">#REF!</definedName>
    <definedName name="бббб">#REF!</definedName>
    <definedName name="ббк">#REF!</definedName>
    <definedName name="беенок" localSheetId="3">{30,140,350,160,"",""}</definedName>
    <definedName name="беенок" localSheetId="2">{30,140,350,160,"",""}</definedName>
    <definedName name="беенок">{30,140,350,160,"",""}</definedName>
    <definedName name="безгпбезпдз">#N/A</definedName>
    <definedName name="Беруний">#REF!</definedName>
    <definedName name="бир">'[17]Ер Ресурс'!#REF!</definedName>
    <definedName name="БОГОТТУМАН" localSheetId="3">#REF!</definedName>
    <definedName name="БОГОТТУМАН" localSheetId="2">#REF!</definedName>
    <definedName name="БОГОТТУМАН">#REF!</definedName>
    <definedName name="Бустонлик_договор" localSheetId="3">#REF!</definedName>
    <definedName name="Бустонлик_договор" localSheetId="2">#REF!</definedName>
    <definedName name="Бустонлик_договор">#REF!</definedName>
    <definedName name="Бустонлик_семена" localSheetId="3">#REF!</definedName>
    <definedName name="Бустонлик_семена" localSheetId="2">#REF!</definedName>
    <definedName name="Бустонлик_семена">#REF!</definedName>
    <definedName name="Бух" localSheetId="3">TRUNC(([3]!oy-1)/3+1)</definedName>
    <definedName name="Бух" localSheetId="2">TRUNC(([3]!oy-1)/3+1)</definedName>
    <definedName name="Бух">TRUNC((oy-1)/3+1)</definedName>
    <definedName name="Бухоро" localSheetId="3">#REF!</definedName>
    <definedName name="Бухоро" localSheetId="2">#REF!</definedName>
    <definedName name="Бухоро">#REF!</definedName>
    <definedName name="бь" localSheetId="3">{30,140,350,160,"",""}</definedName>
    <definedName name="бь" localSheetId="2">{30,140,350,160,"",""}</definedName>
    <definedName name="бь">{30,140,350,160,"",""}</definedName>
    <definedName name="бю" localSheetId="3">{30,140,350,160,"",""}</definedName>
    <definedName name="бю" localSheetId="2">{30,140,350,160,"",""}</definedName>
    <definedName name="бю">{30,140,350,160,"",""}</definedName>
    <definedName name="бюджет">#REF!</definedName>
    <definedName name="в" localSheetId="3">{30,140,350,160,"",""}</definedName>
    <definedName name="в" localSheetId="2">{30,140,350,160,"",""}</definedName>
    <definedName name="в">{30,140,350,160,"",""}</definedName>
    <definedName name="В5">#REF!</definedName>
    <definedName name="ва">#REF!</definedName>
    <definedName name="вава" localSheetId="3" hidden="1">#REF!</definedName>
    <definedName name="вава" localSheetId="2" hidden="1">#REF!</definedName>
    <definedName name="вава" hidden="1">#REF!</definedName>
    <definedName name="вавав" localSheetId="3">{30,140,350,160,"",""}</definedName>
    <definedName name="вавав" localSheetId="2">{30,140,350,160,"",""}</definedName>
    <definedName name="вавав">{30,140,350,160,"",""}</definedName>
    <definedName name="вававав">#REF!</definedName>
    <definedName name="вавававвав" localSheetId="3">[3]!дел/1000</definedName>
    <definedName name="вавававвав" localSheetId="2">[3]!дел/1000</definedName>
    <definedName name="вавававвав" localSheetId="1">[3]!дел/1000</definedName>
    <definedName name="вавававвав">[0]!дел/1000</definedName>
    <definedName name="ваватири">#N/A</definedName>
    <definedName name="ваиттиваир">#N/A</definedName>
    <definedName name="валовая" localSheetId="3">#REF!</definedName>
    <definedName name="валовая" localSheetId="2">#REF!</definedName>
    <definedName name="валовая">#REF!</definedName>
    <definedName name="вап" localSheetId="3">#REF!</definedName>
    <definedName name="вап" localSheetId="2">#REF!</definedName>
    <definedName name="вап">#REF!</definedName>
    <definedName name="вапвапвапв" localSheetId="3">#REF!</definedName>
    <definedName name="вапвапвапв" localSheetId="2">#REF!</definedName>
    <definedName name="вапвапвапв">#REF!</definedName>
    <definedName name="вапр">#N/A</definedName>
    <definedName name="вапчвр">#REF!</definedName>
    <definedName name="вар">#REF!</definedName>
    <definedName name="ВАРВАРАВ">#REF!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в">#REF!</definedName>
    <definedName name="вва" localSheetId="3">{30,140,350,160,"",""}</definedName>
    <definedName name="вва" localSheetId="2">{30,140,350,160,"",""}</definedName>
    <definedName name="вва">{30,140,350,160,"",""}</definedName>
    <definedName name="ввв" localSheetId="3">{30,140,350,160,"",""}</definedName>
    <definedName name="ввв" localSheetId="2">{30,140,350,160,"",""}</definedName>
    <definedName name="ввв">{30,140,350,160,"",""}</definedName>
    <definedName name="вввава">#REF!</definedName>
    <definedName name="вввв">#REF!</definedName>
    <definedName name="вввввв">#REF!</definedName>
    <definedName name="вегрроп">#N/A</definedName>
    <definedName name="Вилоят">#REF!</definedName>
    <definedName name="Вилоятлар">#REF!</definedName>
    <definedName name="вкрпрап">#N/A</definedName>
    <definedName name="вқв">#REF!</definedName>
    <definedName name="вқва">#REF!</definedName>
    <definedName name="вқввқа">#REF!</definedName>
    <definedName name="вқвқв">#REF!</definedName>
    <definedName name="вқомпаоқврмпаўқвлати">#REF!</definedName>
    <definedName name="вмм" localSheetId="3">{30,140,350,160,"",""}</definedName>
    <definedName name="вмм" localSheetId="2">{30,140,350,160,"",""}</definedName>
    <definedName name="вмм">{30,140,350,160,"",""}</definedName>
    <definedName name="вова">#REF!</definedName>
    <definedName name="воз">#REF!</definedName>
    <definedName name="врпороро">#REF!</definedName>
    <definedName name="всмвап" localSheetId="3">{30,140,350,160,"",""}</definedName>
    <definedName name="всмвап" localSheetId="2">{30,140,350,160,"",""}</definedName>
    <definedName name="всмвап">{30,140,350,160,"",""}</definedName>
    <definedName name="вууауава" localSheetId="3">{30,140,350,160,"",""}</definedName>
    <definedName name="вууауава" localSheetId="2">{30,140,350,160,"",""}</definedName>
    <definedName name="вууауава">{30,140,350,160,"",""}</definedName>
    <definedName name="вфвф">#REF!</definedName>
    <definedName name="вфыв" localSheetId="3">TRUNC(([3]!oy-1)/3+1)</definedName>
    <definedName name="вфыв" localSheetId="2">TRUNC(([3]!oy-1)/3+1)</definedName>
    <definedName name="вфыв">TRUNC(([0]!oy-1)/3+1)</definedName>
    <definedName name="вфывфыв" localSheetId="3">#REF!</definedName>
    <definedName name="вфывфыв" localSheetId="2">#REF!</definedName>
    <definedName name="вфывфыв">#REF!</definedName>
    <definedName name="вцка" localSheetId="3">#REF!</definedName>
    <definedName name="вцка" localSheetId="2">#REF!</definedName>
    <definedName name="вцка">#REF!</definedName>
    <definedName name="вы" localSheetId="3">{30,140,350,160,"",""}</definedName>
    <definedName name="вы" localSheetId="2">{30,140,350,160,"",""}</definedName>
    <definedName name="вы">{30,140,350,160,"",""}</definedName>
    <definedName name="выбыло">0</definedName>
    <definedName name="выв">#N/A</definedName>
    <definedName name="вывывыв" localSheetId="3">{30,140,350,160,"",""}</definedName>
    <definedName name="вывывыв" localSheetId="2">{30,140,350,160,"",""}</definedName>
    <definedName name="вывывыв">{30,140,350,160,"",""}</definedName>
    <definedName name="вывывывывыв">#REF!</definedName>
    <definedName name="вывывывывывыв">#REF!</definedName>
    <definedName name="вып">[18]режа!$A$1:$R$862</definedName>
    <definedName name="выпвпваып" localSheetId="3" hidden="1">#REF!</definedName>
    <definedName name="выпвпваып" localSheetId="2" hidden="1">#REF!</definedName>
    <definedName name="выпвпваып" hidden="1">#REF!</definedName>
    <definedName name="Выручка_Внутр" localSheetId="3">#REF!</definedName>
    <definedName name="Выручка_Внутр" localSheetId="2">#REF!</definedName>
    <definedName name="Выручка_Внутр">#REF!</definedName>
    <definedName name="Выручка_Эксп" localSheetId="3">#REF!</definedName>
    <definedName name="Выручка_Эксп" localSheetId="2">#REF!</definedName>
    <definedName name="Выручка_Эксп">#REF!</definedName>
    <definedName name="г" localSheetId="3">{30,140,350,160,"",""}</definedName>
    <definedName name="г" localSheetId="2">{30,140,350,160,"",""}</definedName>
    <definedName name="г">{30,140,350,160,"",""}</definedName>
    <definedName name="гажк">#REF!</definedName>
    <definedName name="газ">#REF!</definedName>
    <definedName name="Газв">#REF!</definedName>
    <definedName name="газконденсат">#REF!</definedName>
    <definedName name="галла_нархи">'[19]Фориш 2003'!$O$4</definedName>
    <definedName name="галлаааа">'[20]Фориш 2003'!$O$4</definedName>
    <definedName name="гг">#N/A</definedName>
    <definedName name="ггг">#REF!</definedName>
    <definedName name="ггггг">#REF!</definedName>
    <definedName name="гип">#REF!</definedName>
    <definedName name="гн" localSheetId="3">{30,140,350,160,"",""}</definedName>
    <definedName name="гн" localSheetId="2">{30,140,350,160,"",""}</definedName>
    <definedName name="гн">{30,140,350,160,"",""}</definedName>
    <definedName name="гне" localSheetId="3">{30,140,350,160,"",""}</definedName>
    <definedName name="гне" localSheetId="2">{30,140,350,160,"",""}</definedName>
    <definedName name="гне">{30,140,350,160,"",""}</definedName>
    <definedName name="гншлно">#N/A</definedName>
    <definedName name="гншщг">#N/A</definedName>
    <definedName name="го">#REF!</definedName>
    <definedName name="год">'[21]Зан-ть(р-ны)'!$5:$5</definedName>
    <definedName name="Год_эск" localSheetId="3">#REF!</definedName>
    <definedName name="Год_эск" localSheetId="2">#REF!</definedName>
    <definedName name="Год_эск">#REF!</definedName>
    <definedName name="Голышев" localSheetId="3" hidden="1">{#N/A,#N/A,FALSE,"인원";#N/A,#N/A,FALSE,"비용2";#N/A,#N/A,FALSE,"비용1";#N/A,#N/A,FALSE,"비용";#N/A,#N/A,FALSE,"보증2";#N/A,#N/A,FALSE,"보증1";#N/A,#N/A,FALSE,"보증";#N/A,#N/A,FALSE,"손익1";#N/A,#N/A,FALSE,"손익";#N/A,#N/A,FALSE,"부서별매출";#N/A,#N/A,FALSE,"매출"}</definedName>
    <definedName name="Голышев" localSheetId="2"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3" hidden="1">{#N/A,#N/A,FALSE,"인원";#N/A,#N/A,FALSE,"비용2";#N/A,#N/A,FALSE,"비용1";#N/A,#N/A,FALSE,"비용";#N/A,#N/A,FALSE,"보증2";#N/A,#N/A,FALSE,"보증1";#N/A,#N/A,FALSE,"보증";#N/A,#N/A,FALSE,"손익1";#N/A,#N/A,FALSE,"손익";#N/A,#N/A,FALSE,"부서별매출";#N/A,#N/A,FALSE,"매출"}</definedName>
    <definedName name="Голышев2" localSheetId="2"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р">#REF!</definedName>
    <definedName name="гуза" localSheetId="3">{30,140,350,160,"",""}</definedName>
    <definedName name="гуза" localSheetId="2">{30,140,350,160,"",""}</definedName>
    <definedName name="гуза">{30,140,350,160,"",""}</definedName>
    <definedName name="Гулистон">#REF!</definedName>
    <definedName name="ГУРЛАНТУМАН">#REF!</definedName>
    <definedName name="гшаорл">#N/A</definedName>
    <definedName name="гшдгшд">#N/A</definedName>
    <definedName name="гшеашп">#N/A</definedName>
    <definedName name="гшенгкг">#N/A</definedName>
    <definedName name="гшзлдж">#N/A</definedName>
    <definedName name="гшзлод">#N/A</definedName>
    <definedName name="гшлго">#N/A</definedName>
    <definedName name="гшлдод">#N/A</definedName>
    <definedName name="гшлпло">#N/A</definedName>
    <definedName name="гшлрлдр">#N/A</definedName>
    <definedName name="гшщзгщ">#N/A</definedName>
    <definedName name="гщлгл">#N/A</definedName>
    <definedName name="д">#REF!</definedName>
    <definedName name="д_вл">#REF!</definedName>
    <definedName name="д5">#N/A</definedName>
    <definedName name="да" localSheetId="3">{30,140,350,160,"",""}</definedName>
    <definedName name="да" localSheetId="2">{30,140,350,160,"",""}</definedName>
    <definedName name="да">{30,140,350,160,"",""}</definedName>
    <definedName name="Дата">#REF!</definedName>
    <definedName name="ддд">#REF!</definedName>
    <definedName name="дддд" localSheetId="3">TRUNC(([3]!oy-1)/3+1)</definedName>
    <definedName name="дддд" localSheetId="2">TRUNC(([3]!oy-1)/3+1)</definedName>
    <definedName name="дддд">TRUNC((oy-1)/3+1)</definedName>
    <definedName name="ддддд" localSheetId="3" hidden="1">#REF!,#REF!,#REF!,#REF!</definedName>
    <definedName name="ддддд" localSheetId="2" hidden="1">#REF!,#REF!,#REF!,#REF!</definedName>
    <definedName name="ддддд" hidden="1">#REF!,#REF!,#REF!,#REF!</definedName>
    <definedName name="ддждлдж">#N/A</definedName>
    <definedName name="дебит" localSheetId="3">#REF!</definedName>
    <definedName name="дебит" localSheetId="2">#REF!</definedName>
    <definedName name="дебит">#REF!</definedName>
    <definedName name="действующий" localSheetId="3">#REF!</definedName>
    <definedName name="действующий" localSheetId="2">#REF!</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нги" localSheetId="3">#REF!</definedName>
    <definedName name="денги" localSheetId="2">#REF!</definedName>
    <definedName name="денги">#REF!</definedName>
    <definedName name="дехконобод" localSheetId="3" hidden="1">{#N/A,#N/A,FALSE,"BODY"}</definedName>
    <definedName name="дехконобод" localSheetId="2" hidden="1">{#N/A,#N/A,FALSE,"BODY"}</definedName>
    <definedName name="дехконобод" hidden="1">{#N/A,#N/A,FALSE,"BODY"}</definedName>
    <definedName name="дзку" localSheetId="3" hidden="1">{#N/A,#N/A,FALSE,"인원";#N/A,#N/A,FALSE,"비용2";#N/A,#N/A,FALSE,"비용1";#N/A,#N/A,FALSE,"비용";#N/A,#N/A,FALSE,"보증2";#N/A,#N/A,FALSE,"보증1";#N/A,#N/A,FALSE,"보증";#N/A,#N/A,FALSE,"손익1";#N/A,#N/A,FALSE,"손익";#N/A,#N/A,FALSE,"부서별매출";#N/A,#N/A,FALSE,"매출"}</definedName>
    <definedName name="дзку" localSheetId="2" hidden="1">{#N/A,#N/A,FALSE,"인원";#N/A,#N/A,FALSE,"비용2";#N/A,#N/A,FALSE,"비용1";#N/A,#N/A,FALSE,"비용";#N/A,#N/A,FALSE,"보증2";#N/A,#N/A,FALSE,"보증1";#N/A,#N/A,FALSE,"보증";#N/A,#N/A,FALSE,"손익1";#N/A,#N/A,FALSE,"손익";#N/A,#N/A,FALSE,"부서별매출";#N/A,#N/A,FALSE,"매출"}</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 localSheetId="3">{30,140,350,160,"",""}</definedName>
    <definedName name="диёр" localSheetId="2">{30,140,350,160,"",""}</definedName>
    <definedName name="диёр">{30,140,350,160,"",""}</definedName>
    <definedName name="дикрет">#REF!</definedName>
    <definedName name="дина">#REF!</definedName>
    <definedName name="Дирекция">#REF!</definedName>
    <definedName name="дИРЕКЦИЯ_ПО_СТР_ВУ_РЕГ.ВОДОПРОВОДОВ">#REF!</definedName>
    <definedName name="дк">#REF!</definedName>
    <definedName name="длджлотд">#REF!</definedName>
    <definedName name="длдпржпрдоьж">#REF!</definedName>
    <definedName name="дло">#REF!</definedName>
    <definedName name="длоолл30">#N/A</definedName>
    <definedName name="длорлдорлгнлг">#REF!</definedName>
    <definedName name="днгшшен">#N/A</definedName>
    <definedName name="долг">#REF!</definedName>
    <definedName name="доллар">[22]c!$C$1</definedName>
    <definedName name="Дох" localSheetId="3">#REF!</definedName>
    <definedName name="Дох" localSheetId="2">#REF!</definedName>
    <definedName name="Дох">#REF!</definedName>
    <definedName name="дтр" localSheetId="3">#REF!</definedName>
    <definedName name="дтр" localSheetId="2">#REF!</definedName>
    <definedName name="дтр">#REF!</definedName>
    <definedName name="дустл" localSheetId="3">{30,140,350,160,"",""}</definedName>
    <definedName name="дустл" localSheetId="2">{30,140,350,160,"",""}</definedName>
    <definedName name="дустл">{30,140,350,160,"",""}</definedName>
    <definedName name="е">#N/A</definedName>
    <definedName name="ё" localSheetId="3">{30,140,350,160,"",""}</definedName>
    <definedName name="ё" localSheetId="2">{30,140,350,160,"",""}</definedName>
    <definedName name="ё">{30,140,350,160,"",""}</definedName>
    <definedName name="еаншпроо">#N/A</definedName>
    <definedName name="ЁГ" localSheetId="3">TRUNC(([3]!oy-1)/3+1)</definedName>
    <definedName name="ЁГ" localSheetId="2">TRUNC(([3]!oy-1)/3+1)</definedName>
    <definedName name="ЁГ">TRUNC(([0]!oy-1)/3+1)</definedName>
    <definedName name="ёё" localSheetId="3" hidden="1">#REF!</definedName>
    <definedName name="ёё" localSheetId="2" hidden="1">#REF!</definedName>
    <definedName name="ёё" hidden="1">#REF!</definedName>
    <definedName name="еее" localSheetId="3">#REF!</definedName>
    <definedName name="еее" localSheetId="2">#REF!</definedName>
    <definedName name="еее">#REF!</definedName>
    <definedName name="ёёё">#N/A</definedName>
    <definedName name="ек" localSheetId="3">{30,140,350,160,"",""}</definedName>
    <definedName name="ек" localSheetId="2">{30,140,350,160,"",""}</definedName>
    <definedName name="ек">{30,140,350,160,"",""}</definedName>
    <definedName name="еке" localSheetId="3">{30,140,350,160,"",""}</definedName>
    <definedName name="еке" localSheetId="2">{30,140,350,160,"",""}</definedName>
    <definedName name="еке">{30,140,350,160,"",""}</definedName>
    <definedName name="емм">#REF!</definedName>
    <definedName name="ен" localSheetId="3">{30,140,350,160,"",""}</definedName>
    <definedName name="ен" localSheetId="2">{30,140,350,160,"",""}</definedName>
    <definedName name="ен">{30,140,350,160,"",""}</definedName>
    <definedName name="енгео">#N/A</definedName>
    <definedName name="енгкен">#N/A</definedName>
    <definedName name="енгншлпрд">#N/A</definedName>
    <definedName name="енгоелорл">#N/A</definedName>
    <definedName name="енгоошен">#N/A</definedName>
    <definedName name="енгопро">#N/A</definedName>
    <definedName name="енгопроапеол">#N/A</definedName>
    <definedName name="енгшно">#N/A</definedName>
    <definedName name="енгшпроп">#N/A</definedName>
    <definedName name="енгшшлрл">#N/A</definedName>
    <definedName name="енен">#N/A</definedName>
    <definedName name="енолроо">#N/A</definedName>
    <definedName name="енопаолол">#N/A</definedName>
    <definedName name="енопрлол">#N/A</definedName>
    <definedName name="енр" localSheetId="3" hidden="1">#REF!</definedName>
    <definedName name="енр" localSheetId="2" hidden="1">#REF!</definedName>
    <definedName name="енр" hidden="1">#REF!</definedName>
    <definedName name="еншгл">#N/A</definedName>
    <definedName name="еншнглрол">#N/A</definedName>
    <definedName name="еншолодл">#N/A</definedName>
    <definedName name="еоуено">#N/A</definedName>
    <definedName name="еркер">#N/A</definedName>
    <definedName name="ешггкв">#N/A</definedName>
    <definedName name="ешгщшщ">#N/A</definedName>
    <definedName name="ешегкег">#N/A</definedName>
    <definedName name="ж">#N/A</definedName>
    <definedName name="жалаб">#REF!</definedName>
    <definedName name="жами">#REF!</definedName>
    <definedName name="жами_1">#REF!</definedName>
    <definedName name="жамол">#REF!</definedName>
    <definedName name="жд">#REF!</definedName>
    <definedName name="ждл">#REF!</definedName>
    <definedName name="ЖДЦ">#REF!</definedName>
    <definedName name="жжж">#REF!</definedName>
    <definedName name="жжжжжжж" localSheetId="3" hidden="1">#REF!</definedName>
    <definedName name="жжжжжжж" localSheetId="2" hidden="1">#REF!</definedName>
    <definedName name="жжжжжжж" hidden="1">#REF!</definedName>
    <definedName name="жиз">#REF!</definedName>
    <definedName name="Жиззах" localSheetId="3">{30,140,350,160,"",""}</definedName>
    <definedName name="Жиззах" localSheetId="2">{30,140,350,160,"",""}</definedName>
    <definedName name="Жиззах">{30,140,350,160,"",""}</definedName>
    <definedName name="жиззсвод">#REF!</definedName>
    <definedName name="жихоз">#REF!</definedName>
    <definedName name="жл">#REF!</definedName>
    <definedName name="жура">#REF!</definedName>
    <definedName name="з">#REF!</definedName>
    <definedName name="завершен_05">#REF!</definedName>
    <definedName name="_xlnm.Print_Titles">#REF!</definedName>
    <definedName name="Закрытый359" localSheetId="3">#REF!</definedName>
    <definedName name="Закрытый359" localSheetId="2">#REF!</definedName>
    <definedName name="Закрытый359">#REF!</definedName>
    <definedName name="зал" localSheetId="3">{30,140,350,160,"",""}</definedName>
    <definedName name="зал" localSheetId="2">{30,140,350,160,"",""}</definedName>
    <definedName name="зал">{30,140,350,160,"",""}</definedName>
    <definedName name="Запрос1">#REF!</definedName>
    <definedName name="Зарплата_1">#REF!</definedName>
    <definedName name="Зарплата_2">#REF!</definedName>
    <definedName name="зафар" localSheetId="3">{30,140,350,160,"",""}</definedName>
    <definedName name="зафар" localSheetId="2">{30,140,350,160,"",""}</definedName>
    <definedName name="зафар">{30,140,350,160,"",""}</definedName>
    <definedName name="зд" localSheetId="3">#REF!,#REF!,#REF!</definedName>
    <definedName name="зд" localSheetId="2">#REF!,#REF!,#REF!</definedName>
    <definedName name="зд">#REF!,#REF!,#REF!</definedName>
    <definedName name="земельный" localSheetId="3" hidden="1">[23]фев!#REF!</definedName>
    <definedName name="земельный" localSheetId="2" hidden="1">[23]фев!#REF!</definedName>
    <definedName name="земельный" hidden="1">[23]фев!#REF!</definedName>
    <definedName name="зж" localSheetId="3">{30,140,350,160,"",""}</definedName>
    <definedName name="зж" localSheetId="2">{30,140,350,160,"",""}</definedName>
    <definedName name="зж">{30,140,350,160,"",""}</definedName>
    <definedName name="зол">[24]Input3!$C$9</definedName>
    <definedName name="зоо" localSheetId="3">#REF!</definedName>
    <definedName name="зоо" localSheetId="2">#REF!</definedName>
    <definedName name="зоо">#REF!</definedName>
    <definedName name="зщ" localSheetId="3">{30,140,350,160,"",""}</definedName>
    <definedName name="зщ" localSheetId="2">{30,140,350,160,"",""}</definedName>
    <definedName name="зщ">{30,140,350,160,"",""}</definedName>
    <definedName name="и">#REF!</definedName>
    <definedName name="идёт" localSheetId="3">#REF!</definedName>
    <definedName name="идёт" localSheetId="2">#REF!</definedName>
    <definedName name="идёт">#REF!</definedName>
    <definedName name="иепр" localSheetId="3">#REF!</definedName>
    <definedName name="иепр" localSheetId="2">#REF!</definedName>
    <definedName name="иепр">#REF!</definedName>
    <definedName name="избос">#REF!</definedName>
    <definedName name="ИЗВЛЕЧЕНИЕ_ИМ">#REF!</definedName>
    <definedName name="_xlnm.Extract">#REF!</definedName>
    <definedName name="Изм_выручки">#REF!</definedName>
    <definedName name="Изм_затрат">#REF!</definedName>
    <definedName name="Изм_Кап">#REF!</definedName>
    <definedName name="ИЗН">460</definedName>
    <definedName name="износом">43508</definedName>
    <definedName name="иии" localSheetId="3">#REF!</definedName>
    <definedName name="иии" localSheetId="2">#REF!</definedName>
    <definedName name="иии">#REF!</definedName>
    <definedName name="ииии" localSheetId="3">{30,140,350,160,"",""}</definedName>
    <definedName name="ииии" localSheetId="2">{30,140,350,160,"",""}</definedName>
    <definedName name="ииии">{30,140,350,160,"",""}</definedName>
    <definedName name="иииииитт" localSheetId="3">{30,140,350,160,"",""}</definedName>
    <definedName name="иииииитт" localSheetId="2">{30,140,350,160,"",""}</definedName>
    <definedName name="иииииитт">{30,140,350,160,"",""}</definedName>
    <definedName name="икки">'[17]Ер Ресурс'!#REF!</definedName>
    <definedName name="ил" localSheetId="3">#REF!</definedName>
    <definedName name="ил" localSheetId="2">#REF!</definedName>
    <definedName name="ил">#REF!</definedName>
    <definedName name="илрлгрлш" localSheetId="3">#REF!</definedName>
    <definedName name="илрлгрлш" localSheetId="2">#REF!</definedName>
    <definedName name="илрлгрлш">#REF!</definedName>
    <definedName name="илхом" localSheetId="3">#REF!</definedName>
    <definedName name="илхом" localSheetId="2">#REF!</definedName>
    <definedName name="илхом">#REF!</definedName>
    <definedName name="ИЛЬЯС">#REF!</definedName>
    <definedName name="им">#N/A</definedName>
    <definedName name="имиттампа" localSheetId="3">{30,140,350,160,"",""}</definedName>
    <definedName name="имиттампа" localSheetId="2">{30,140,350,160,"",""}</definedName>
    <definedName name="имиттампа">{30,140,350,160,"",""}</definedName>
    <definedName name="имп">#REF!</definedName>
    <definedName name="импорт">#REF!</definedName>
    <definedName name="импорт222">#REF!</definedName>
    <definedName name="имспрп" localSheetId="3">{30,140,350,160,"",""}</definedName>
    <definedName name="имспрп" localSheetId="2">{30,140,350,160,"",""}</definedName>
    <definedName name="имспрп">{30,140,350,160,"",""}</definedName>
    <definedName name="имтим">#N/A</definedName>
    <definedName name="имывяол" localSheetId="3">{30,140,350,160,"",""}</definedName>
    <definedName name="имывяол" localSheetId="2">{30,140,350,160,"",""}</definedName>
    <definedName name="имывяол">{30,140,350,160,"",""}</definedName>
    <definedName name="имыясм" localSheetId="3">{30,140,350,160,"",""}</definedName>
    <definedName name="имыясм" localSheetId="2">{30,140,350,160,"",""}</definedName>
    <definedName name="имыясм">{30,140,350,160,"",""}</definedName>
    <definedName name="ин">#REF!</definedName>
    <definedName name="инвестиция">#REF!</definedName>
    <definedName name="инкасса" localSheetId="3">{30,140,350,160,"",""}</definedName>
    <definedName name="инкасса" localSheetId="2">{30,140,350,160,"",""}</definedName>
    <definedName name="инкасса">{30,140,350,160,"",""}</definedName>
    <definedName name="ип">#N/A</definedName>
    <definedName name="ипак">#N/A</definedName>
    <definedName name="ипр" localSheetId="3">{30,140,350,160,"",""}</definedName>
    <definedName name="ипр" localSheetId="2">{30,140,350,160,"",""}</definedName>
    <definedName name="ипр">{30,140,350,160,"",""}</definedName>
    <definedName name="ипрол" localSheetId="3" hidden="1">#REF!</definedName>
    <definedName name="ипрол" localSheetId="2" hidden="1">#REF!</definedName>
    <definedName name="ипрол" hidden="1">#REF!</definedName>
    <definedName name="ислом" localSheetId="3">{30,140,350,160,"",""}</definedName>
    <definedName name="ислом" localSheetId="2">{30,140,350,160,"",""}</definedName>
    <definedName name="ислом">{30,140,350,160,"",""}</definedName>
    <definedName name="исм" localSheetId="3">{30,140,350,160,"",""}</definedName>
    <definedName name="исм" localSheetId="2">{30,140,350,160,"",""}</definedName>
    <definedName name="исм">{30,140,350,160,"",""}</definedName>
    <definedName name="итог">#N/A</definedName>
    <definedName name="итог1" localSheetId="3">дел/1000</definedName>
    <definedName name="итог1" localSheetId="2">дел/1000</definedName>
    <definedName name="итог1" localSheetId="1">дел/1000</definedName>
    <definedName name="итог1">дел/1000</definedName>
    <definedName name="итог2" localSheetId="3">дел/1000</definedName>
    <definedName name="итог2" localSheetId="2">дел/1000</definedName>
    <definedName name="итог2" localSheetId="1">дел/1000</definedName>
    <definedName name="итог2">дел/1000</definedName>
    <definedName name="Итого" localSheetId="3">дел/1000</definedName>
    <definedName name="Итого" localSheetId="2">дел/1000</definedName>
    <definedName name="Итого" localSheetId="1">дел/1000</definedName>
    <definedName name="Итого">дел/1000</definedName>
    <definedName name="Иш" localSheetId="3">#REF!</definedName>
    <definedName name="Иш" localSheetId="2">#REF!</definedName>
    <definedName name="Иш">#REF!</definedName>
    <definedName name="й">#N/A</definedName>
    <definedName name="йй" localSheetId="3">#REF!</definedName>
    <definedName name="йй" localSheetId="2">#REF!</definedName>
    <definedName name="йй">#REF!</definedName>
    <definedName name="ййй" localSheetId="3">#REF!</definedName>
    <definedName name="ййй" localSheetId="2">#REF!</definedName>
    <definedName name="ййй">#REF!</definedName>
    <definedName name="ЙЙЙЙ" localSheetId="3" hidden="1">#REF!</definedName>
    <definedName name="ЙЙЙЙ" localSheetId="2" hidden="1">#REF!</definedName>
    <definedName name="ЙЙЙЙ" hidden="1">#REF!</definedName>
    <definedName name="ййййййййййййййййййй" localSheetId="3">TRUNC(([3]!oy-1)/3+1)</definedName>
    <definedName name="ййййййййййййййййййй" localSheetId="2">TRUNC(([3]!oy-1)/3+1)</definedName>
    <definedName name="ййййййййййййййййййй">TRUNC((oy-1)/3+1)</definedName>
    <definedName name="йййййййййййййййййййййййй" localSheetId="3">TRUNC(([3]!oy-1)/3+1)</definedName>
    <definedName name="йййййййййййййййййййййййй" localSheetId="2">TRUNC(([3]!oy-1)/3+1)</definedName>
    <definedName name="йййййййййййййййййййййййй">TRUNC((oy-1)/3+1)</definedName>
    <definedName name="ййцйцйцйцйц" localSheetId="3" hidden="1">#REF!</definedName>
    <definedName name="ййцйцйцйцйц" localSheetId="2" hidden="1">#REF!</definedName>
    <definedName name="ййцйцйцйцйц" hidden="1">#REF!</definedName>
    <definedName name="Йуклама" localSheetId="3">{30,140,350,160,"",""}</definedName>
    <definedName name="Йуклама" localSheetId="2">{30,140,350,160,"",""}</definedName>
    <definedName name="Йуклама">{30,140,350,160,"",""}</definedName>
    <definedName name="йфя">#REF!</definedName>
    <definedName name="йц" localSheetId="3">{30,140,350,160,"",""}</definedName>
    <definedName name="йц" localSheetId="2">{30,140,350,160,"",""}</definedName>
    <definedName name="йц">{30,140,350,160,"",""}</definedName>
    <definedName name="к">#N/A</definedName>
    <definedName name="К.рем" localSheetId="3">#REF!</definedName>
    <definedName name="К.рем" localSheetId="2">#REF!</definedName>
    <definedName name="К.рем">#REF!</definedName>
    <definedName name="к_с3" localSheetId="3">#REF!</definedName>
    <definedName name="к_с3" localSheetId="2">#REF!</definedName>
    <definedName name="к_с3">#REF!</definedName>
    <definedName name="к_с4" localSheetId="3">#REF!</definedName>
    <definedName name="к_с4" localSheetId="2">#REF!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н">#REF!</definedName>
    <definedName name="КАР">#REF!</definedName>
    <definedName name="Карбамид" localSheetId="3" hidden="1">{"'Monthly 1997'!$A$3:$S$89"}</definedName>
    <definedName name="Карбамид" localSheetId="2" hidden="1">{"'Monthly 1997'!$A$3:$S$89"}</definedName>
    <definedName name="Карбамид" hidden="1">{"'Monthly 1997'!$A$3:$S$89"}</definedName>
    <definedName name="карз">#REF!</definedName>
    <definedName name="кас">#REF!</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 localSheetId="3">{30,140,350,160,"",""}</definedName>
    <definedName name="кацуац" localSheetId="2">{30,140,350,160,"",""}</definedName>
    <definedName name="кацуац">{30,140,350,160,"",""}</definedName>
    <definedName name="каш">#REF!</definedName>
    <definedName name="Кашк" localSheetId="3">TRUNC(([3]!oy-1)/3+1)</definedName>
    <definedName name="Кашк" localSheetId="2">TRUNC(([3]!oy-1)/3+1)</definedName>
    <definedName name="Кашк">TRUNC((oy-1)/3+1)</definedName>
    <definedName name="кашка" localSheetId="3">#REF!</definedName>
    <definedName name="кашка" localSheetId="2">#REF!</definedName>
    <definedName name="кашка">#REF!</definedName>
    <definedName name="Кашкадарё" localSheetId="3">#REF!</definedName>
    <definedName name="Кашкадарё" localSheetId="2">#REF!</definedName>
    <definedName name="Кашкадарё">#REF!</definedName>
    <definedName name="кв">'[21]Зан-ть(р-ны)'!$5:$5</definedName>
    <definedName name="квар" localSheetId="3">#REF!</definedName>
    <definedName name="квар" localSheetId="2">#REF!</definedName>
    <definedName name="квар">#REF!</definedName>
    <definedName name="кгшн">#N/A</definedName>
    <definedName name="кгшншг">#N/A</definedName>
    <definedName name="ке" localSheetId="3">{30,140,350,160,"",""}</definedName>
    <definedName name="ке" localSheetId="2">{30,140,350,160,"",""}</definedName>
    <definedName name="ке">{30,140,350,160,"",""}</definedName>
    <definedName name="кеглоь">#N/A</definedName>
    <definedName name="кегнг">#N/A</definedName>
    <definedName name="кейс">#REF!</definedName>
    <definedName name="кекен">#N/A</definedName>
    <definedName name="келес">#REF!</definedName>
    <definedName name="кен" localSheetId="3">{30,140,350,160,"",""}</definedName>
    <definedName name="кен" localSheetId="2">{30,140,350,160,"",""}</definedName>
    <definedName name="кен">{30,140,350,160,"",""}</definedName>
    <definedName name="кенпа">#N/A</definedName>
    <definedName name="кз">#REF!</definedName>
    <definedName name="КИП">#REF!</definedName>
    <definedName name="кис">#REF!</definedName>
    <definedName name="кк" localSheetId="3">{30,140,350,160,"",""}</definedName>
    <definedName name="кк" localSheetId="2">{30,140,350,160,"",""}</definedName>
    <definedName name="кк">{30,140,350,160,"",""}</definedName>
    <definedName name="ККан">#REF!</definedName>
    <definedName name="ккк">#REF!</definedName>
    <definedName name="км">#REF!</definedName>
    <definedName name="книга10" localSheetId="3">DATE([3]!yil,[3]!oy,1)</definedName>
    <definedName name="книга10" localSheetId="2">DATE([3]!yil,[3]!oy,1)</definedName>
    <definedName name="книга10">DATE([0]!yil,[0]!oy,1)</definedName>
    <definedName name="кнс" localSheetId="3">#REF!</definedName>
    <definedName name="кнс" localSheetId="2">#REF!</definedName>
    <definedName name="кнс">#REF!</definedName>
    <definedName name="ко1" localSheetId="3">#REF!</definedName>
    <definedName name="ко1" localSheetId="2">#REF!</definedName>
    <definedName name="ко1">#REF!</definedName>
    <definedName name="ко2" localSheetId="3">#REF!</definedName>
    <definedName name="ко2" localSheetId="2">#REF!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#REF!</definedName>
    <definedName name="Кол2010">#REF!</definedName>
    <definedName name="колич_выплат_1">#REF!</definedName>
    <definedName name="колич_выплат_2">#REF!</definedName>
    <definedName name="Комхоз">#REF!</definedName>
    <definedName name="константы" localSheetId="3">#REF!,#REF!,#REF!,#REF!,#REF!,#REF!,#REF!,#REF!,#REF!</definedName>
    <definedName name="константы" localSheetId="2">#REF!,#REF!,#REF!,#REF!,#REF!,#REF!,#REF!,#REF!,#REF!</definedName>
    <definedName name="константы">#REF!,#REF!,#REF!,#REF!,#REF!,#REF!,#REF!,#REF!,#REF!</definedName>
    <definedName name="копия" localSheetId="3">#REF!</definedName>
    <definedName name="копия" localSheetId="2">#REF!</definedName>
    <definedName name="копия">#REF!</definedName>
    <definedName name="Кораколпок" localSheetId="3">#REF!</definedName>
    <definedName name="Кораколпок" localSheetId="2">#REF!</definedName>
    <definedName name="Кораколпок">#REF!</definedName>
    <definedName name="коха" localSheetId="3">#REF!</definedName>
    <definedName name="коха" localSheetId="2">#REF!</definedName>
    <definedName name="коха">#REF!</definedName>
    <definedName name="кп">#REF!</definedName>
    <definedName name="кр">#REF!</definedName>
    <definedName name="крат">#REF!</definedName>
    <definedName name="кре">#N/A</definedName>
    <definedName name="кред">#REF!</definedName>
    <definedName name="кредит" localSheetId="3">DATE([3]!yil,[3]!oy,1)</definedName>
    <definedName name="кредит" localSheetId="2">DATE([3]!yil,[3]!oy,1)</definedName>
    <definedName name="кредит">DATE(yil,oy,1)</definedName>
    <definedName name="Кредит2">#N/A</definedName>
    <definedName name="_xlnm.Criteria" localSheetId="3">#REF!</definedName>
    <definedName name="_xlnm.Criteria" localSheetId="2">#REF!</definedName>
    <definedName name="_xlnm.Criteria">#REF!</definedName>
    <definedName name="ку" localSheetId="3">{30,140,350,160,"",""}</definedName>
    <definedName name="ку" localSheetId="2">{30,140,350,160,"",""}</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 localSheetId="3">{30,140,350,160,"",""}</definedName>
    <definedName name="Кулок" localSheetId="2">{30,140,350,160,"",""}</definedName>
    <definedName name="Кулок">{30,140,350,160,"",""}</definedName>
    <definedName name="кулоко" localSheetId="3">{30,140,350,160,"",""}</definedName>
    <definedName name="кулоко" localSheetId="2">{30,140,350,160,"",""}</definedName>
    <definedName name="кулоко">{30,140,350,160,"",""}</definedName>
    <definedName name="култивация">#REF!</definedName>
    <definedName name="культи">'[25]Фориш 2003'!$O$4</definedName>
    <definedName name="кунда" localSheetId="3">#REF!</definedName>
    <definedName name="кунда" localSheetId="2">#REF!</definedName>
    <definedName name="кунда">#REF!</definedName>
    <definedName name="купкари" localSheetId="3">#REF!</definedName>
    <definedName name="купкари" localSheetId="2">#REF!</definedName>
    <definedName name="купкари">#REF!</definedName>
    <definedName name="куподлоқпждлвао" localSheetId="3" hidden="1">#REF!</definedName>
    <definedName name="куподлоқпждлвао" localSheetId="2" hidden="1">#REF!</definedName>
    <definedName name="куподлоқпждлвао" hidden="1">#REF!</definedName>
    <definedName name="курс" localSheetId="3">#REF!</definedName>
    <definedName name="курс" localSheetId="2">#REF!</definedName>
    <definedName name="курс">#REF!</definedName>
    <definedName name="Кўрсаткичлар">#N/A</definedName>
    <definedName name="кутча" localSheetId="3">{30,140,350,160,"",""}</definedName>
    <definedName name="кутча" localSheetId="2">{30,140,350,160,"",""}</definedName>
    <definedName name="кутча">{30,140,350,160,"",""}</definedName>
    <definedName name="куш">'[26]Зан-ть(р-ны)'!$5:$5</definedName>
    <definedName name="куш.жад" localSheetId="3">TRUNC(([3]!oy-1)/3+1)</definedName>
    <definedName name="куш.жад" localSheetId="2">TRUNC(([3]!oy-1)/3+1)</definedName>
    <definedName name="куш.жад">TRUNC(([0]!oy-1)/3+1)</definedName>
    <definedName name="кц" localSheetId="3">{30,140,350,160,"",""}</definedName>
    <definedName name="кц" localSheetId="2">{30,140,350,160,"",""}</definedName>
    <definedName name="кц">{30,140,350,160,"",""}</definedName>
    <definedName name="КЭ">#REF!</definedName>
    <definedName name="қвапп" localSheetId="3">DATE([3]!yil,[3]!oy,1)</definedName>
    <definedName name="қвапп" localSheetId="2">DATE([3]!yil,[3]!oy,1)</definedName>
    <definedName name="қвапп">DATE([0]!yil,[0]!oy,1)</definedName>
    <definedName name="л">#N/A</definedName>
    <definedName name="ЛAPX1" localSheetId="3">#REF!</definedName>
    <definedName name="ЛAPX1" localSheetId="2">#REF!</definedName>
    <definedName name="ЛAPX1">#REF!</definedName>
    <definedName name="ЛAPX2" localSheetId="3">#REF!</definedName>
    <definedName name="ЛAPX2" localSheetId="2">#REF!</definedName>
    <definedName name="ЛAPX2">#REF!</definedName>
    <definedName name="ЛAPX3" localSheetId="3">#REF!</definedName>
    <definedName name="ЛAPX3" localSheetId="2">#REF!</definedName>
    <definedName name="ЛAPX3">#REF!</definedName>
    <definedName name="ЛAPX4">#REF!</definedName>
    <definedName name="ЛAPX5">#REF!</definedName>
    <definedName name="ЛMining">#REF!</definedName>
    <definedName name="ЛRefinery">#REF!</definedName>
    <definedName name="ЛАкциз">#REF!</definedName>
    <definedName name="ЛАкцизы">#REF!</definedName>
    <definedName name="ЛАндН">#REF!</definedName>
    <definedName name="ЛБаланс">#REF!</definedName>
    <definedName name="ЛБДС1">#REF!</definedName>
    <definedName name="ЛБДС2">#REF!</definedName>
    <definedName name="ЛБКГ">#REF!</definedName>
    <definedName name="ЛБНПЗ">#REF!</definedName>
    <definedName name="лвлл">#REF!</definedName>
    <definedName name="ЛГаз">#REF!</definedName>
    <definedName name="ЛГзлТГД">#REF!</definedName>
    <definedName name="ЛГРР">#REF!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арН">#REF!</definedName>
    <definedName name="лджрпж">#REF!</definedName>
    <definedName name="лдлд">#N/A</definedName>
    <definedName name="лдлдбитлб">#N/A</definedName>
    <definedName name="ЛДоб">#REF!</definedName>
    <definedName name="лдолщ">#REF!</definedName>
    <definedName name="ЛДП_газ">#REF!</definedName>
    <definedName name="лдэ">#REF!</definedName>
    <definedName name="ликвид" localSheetId="3">TRUNC(([3]!oy-1)/3+1)</definedName>
    <definedName name="ликвид" localSheetId="2">TRUNC(([3]!oy-1)/3+1)</definedName>
    <definedName name="ликвид">TRUNC((oy-1)/3+1)</definedName>
    <definedName name="лист" localSheetId="3">#REF!</definedName>
    <definedName name="лист" localSheetId="2">#REF!</definedName>
    <definedName name="лист">#REF!</definedName>
    <definedName name="Лист_1">#N/A</definedName>
    <definedName name="лист2">#N/A</definedName>
    <definedName name="лит" localSheetId="3">{30,140,350,160,"",""}</definedName>
    <definedName name="лит" localSheetId="2">{30,140,350,160,"",""}</definedName>
    <definedName name="лит">{30,140,350,160,"",""}</definedName>
    <definedName name="ЛИтоги">#REF!</definedName>
    <definedName name="ЛКр">#REF!</definedName>
    <definedName name="ЛКред">#REF!</definedName>
    <definedName name="лл" localSheetId="3">{30,140,350,160,"",""}</definedName>
    <definedName name="лл" localSheetId="2">{30,140,350,160,"",""}</definedName>
    <definedName name="лл">{30,140,350,160,"",""}</definedName>
    <definedName name="лллллллллллллл">#N/A</definedName>
    <definedName name="ЛМГПЗ">#REF!</definedName>
    <definedName name="ЛМинН">#REF!</definedName>
    <definedName name="ЛМубНГ">#REF!</definedName>
    <definedName name="ЛНП_НГД_п">#REF!</definedName>
    <definedName name="ло" localSheetId="3">{30,140,350,160,"",""}</definedName>
    <definedName name="ло" localSheetId="2">{30,140,350,160,"",""}</definedName>
    <definedName name="ло">{30,140,350,160,"",""}</definedName>
    <definedName name="ЛОбл">#REF!</definedName>
    <definedName name="ЛокализацияBPU">#REF!</definedName>
    <definedName name="ЛокализацияDAMAS" localSheetId="3">#REF!,#REF!,#REF!</definedName>
    <definedName name="ЛокализацияDAMAS" localSheetId="2">#REF!,#REF!,#REF!</definedName>
    <definedName name="ЛокализацияDAMAS">#REF!,#REF!,#REF!</definedName>
    <definedName name="ЛокализацияLGLL" localSheetId="3">#REF!</definedName>
    <definedName name="ЛокализацияLGLL" localSheetId="2">#REF!</definedName>
    <definedName name="ЛокализацияLGLL">#REF!</definedName>
    <definedName name="ЛокализацияTICO" localSheetId="3">#REF!</definedName>
    <definedName name="ЛокализацияTICO" localSheetId="2">#REF!</definedName>
    <definedName name="ЛокализацияTICO">#REF!</definedName>
    <definedName name="ЛокализацияWFL" localSheetId="3">#REF!</definedName>
    <definedName name="ЛокализацияWFL" localSheetId="2">#REF!</definedName>
    <definedName name="ЛокализацияWFL">#REF!</definedName>
    <definedName name="ЛокализацияWFR">#REF!</definedName>
    <definedName name="ЛОЛО">#REF!</definedName>
    <definedName name="ЛОНП_п">#REF!</definedName>
    <definedName name="лопрдлгплдгпрлдо">#REF!</definedName>
    <definedName name="лорлд">#N/A</definedName>
    <definedName name="лорло" localSheetId="3">{30,140,350,160,"",""}</definedName>
    <definedName name="лорло" localSheetId="2">{30,140,350,160,"",""}</definedName>
    <definedName name="лорло">{30,140,350,160,"",""}</definedName>
    <definedName name="лоюолоапр">#N/A</definedName>
    <definedName name="ЛПер">#REF!</definedName>
    <definedName name="лр">#REF!</definedName>
    <definedName name="ЛРаспределение">#REF!</definedName>
    <definedName name="ЛСало">#REF!</definedName>
    <definedName name="ЛСКВ">#REF!</definedName>
    <definedName name="ЛТран">#REF!</definedName>
    <definedName name="ЛУзМал">#REF!</definedName>
    <definedName name="ЛУзПЕК">#REF!</definedName>
    <definedName name="ЛУзТ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ГХК">#REF!</definedName>
    <definedName name="ЛШурНГ">#REF!</definedName>
    <definedName name="льгот_пер_2">#REF!</definedName>
    <definedName name="льорл">#N/A</definedName>
    <definedName name="ЛЭкспорт">#REF!</definedName>
    <definedName name="м">#REF!</definedName>
    <definedName name="м_с">#REF!</definedName>
    <definedName name="м_с2">#REF!</definedName>
    <definedName name="м_с3">#REF!</definedName>
    <definedName name="м_с4">#REF!</definedName>
    <definedName name="М000000000">#REF!</definedName>
    <definedName name="М50.12">#REF!</definedName>
    <definedName name="май" localSheetId="3">DATE([3]!yil,[3]!oy,1)</definedName>
    <definedName name="май" localSheetId="2">DATE([3]!yil,[3]!oy,1)</definedName>
    <definedName name="май">DATE([0]!yil,[0]!oy,1)</definedName>
    <definedName name="Макрос1">#N/A</definedName>
    <definedName name="Макрос2" localSheetId="3">#REF!</definedName>
    <definedName name="Макрос2" localSheetId="2">#REF!</definedName>
    <definedName name="Макрос2">#REF!</definedName>
    <definedName name="Макрос3" localSheetId="3">#REF!</definedName>
    <definedName name="Макрос3" localSheetId="2">#REF!</definedName>
    <definedName name="Макрос3">#REF!</definedName>
    <definedName name="мал" localSheetId="3">#REF!</definedName>
    <definedName name="мал" localSheetId="2">#REF!</definedName>
    <definedName name="мал">#REF!</definedName>
    <definedName name="манзилли">#REF!</definedName>
    <definedName name="марка">[27]s!$Q$124</definedName>
    <definedName name="маруф" localSheetId="3">#REF!</definedName>
    <definedName name="маруф" localSheetId="2">#REF!</definedName>
    <definedName name="маруф">#REF!</definedName>
    <definedName name="массив" localSheetId="3">#REF!</definedName>
    <definedName name="массив" localSheetId="2">#REF!</definedName>
    <definedName name="массив">#REF!</definedName>
    <definedName name="массив_1" localSheetId="3">#REF!</definedName>
    <definedName name="массив_1" localSheetId="2">#REF!</definedName>
    <definedName name="массив_1">#REF!</definedName>
    <definedName name="Массив_обл">#N/A</definedName>
    <definedName name="Массив_СвС">#N/A</definedName>
    <definedName name="машина" localSheetId="3">{30,140,350,160,"",""}</definedName>
    <definedName name="машина" localSheetId="2">{30,140,350,160,"",""}</definedName>
    <definedName name="машина">{30,140,350,160,"",""}</definedName>
    <definedName name="МАЪЛУМОТ">#REF!</definedName>
    <definedName name="мева">#REF!</definedName>
    <definedName name="медь">[24]Input3!$C$7</definedName>
    <definedName name="мз" localSheetId="3">#REF!</definedName>
    <definedName name="мз" localSheetId="2">#REF!</definedName>
    <definedName name="мз">#REF!</definedName>
    <definedName name="МЗ_1" localSheetId="3">#REF!</definedName>
    <definedName name="МЗ_1" localSheetId="2">#REF!</definedName>
    <definedName name="МЗ_1">#REF!</definedName>
    <definedName name="МЗ_2" localSheetId="3">#REF!</definedName>
    <definedName name="МЗ_2" localSheetId="2">#REF!</definedName>
    <definedName name="МЗ_2">#REF!</definedName>
    <definedName name="миит">#REF!</definedName>
    <definedName name="мин">#REF!</definedName>
    <definedName name="мин25">#REF!</definedName>
    <definedName name="минг">#REF!</definedName>
    <definedName name="мингта">#REF!</definedName>
    <definedName name="мингча">#REF!</definedName>
    <definedName name="Минимал_1">#REF!</definedName>
    <definedName name="Минимал_2">#REF!</definedName>
    <definedName name="Минсвх">#REF!</definedName>
    <definedName name="миоо">#N/A</definedName>
    <definedName name="миоро">#N/A</definedName>
    <definedName name="мир">#REF!</definedName>
    <definedName name="мирз" localSheetId="3">{30,140,350,160,"",""}</definedName>
    <definedName name="мирз" localSheetId="2">{30,140,350,160,"",""}</definedName>
    <definedName name="мирз">{30,140,350,160,"",""}</definedName>
    <definedName name="Мирзачул">'[28]Фориш 2003'!$O$4</definedName>
    <definedName name="мм" localSheetId="3">#REF!</definedName>
    <definedName name="мм" localSheetId="2">#REF!</definedName>
    <definedName name="мм">#REF!</definedName>
    <definedName name="ммм" localSheetId="3">#REF!</definedName>
    <definedName name="ммм" localSheetId="2">#REF!</definedName>
    <definedName name="ммм">#REF!</definedName>
    <definedName name="мммм" localSheetId="3">#REF!</definedName>
    <definedName name="мммм" localSheetId="2">#REF!</definedName>
    <definedName name="мммм">#REF!</definedName>
    <definedName name="ммммм">#REF!</definedName>
    <definedName name="мол">[24]Input3!$C$8</definedName>
    <definedName name="Монетиз">#N/A</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 localSheetId="3">{30,140,350,160,"",""}</definedName>
    <definedName name="мссиииисс" localSheetId="2">{30,140,350,160,"",""}</definedName>
    <definedName name="мссиииисс">{30,140,350,160,"",""}</definedName>
    <definedName name="МССЯВВАВВФФ" localSheetId="3">{30,140,350,160,"",""}</definedName>
    <definedName name="МССЯВВАВВФФ" localSheetId="2">{30,140,350,160,"",""}</definedName>
    <definedName name="МССЯВВАВВФФ">{30,140,350,160,"",""}</definedName>
    <definedName name="мт">#REF!</definedName>
    <definedName name="МТР">#N/A</definedName>
    <definedName name="мухабат">#REF!</definedName>
    <definedName name="мф">#REF!</definedName>
    <definedName name="мфпрог">#REF!</definedName>
    <definedName name="мфу02">#REF!</definedName>
    <definedName name="н">#N/A</definedName>
    <definedName name="навои">#REF!</definedName>
    <definedName name="Навоий">#REF!</definedName>
    <definedName name="Нажмиддин">#REF!</definedName>
    <definedName name="наман">#REF!</definedName>
    <definedName name="Наманган">#REF!</definedName>
    <definedName name="нар26" hidden="1">#N/A</definedName>
    <definedName name="нафака">#REF!</definedName>
    <definedName name="нац">#N/A</definedName>
    <definedName name="Нач_Цена_Внутр">#REF!</definedName>
    <definedName name="нб">#REF!</definedName>
    <definedName name="нбу">#N/A</definedName>
    <definedName name="нг">#REF!</definedName>
    <definedName name="нгшгке">#N/A</definedName>
    <definedName name="нгщд">#N/A</definedName>
    <definedName name="нгщдлод">#N/A</definedName>
    <definedName name="нгщдолд">#N/A</definedName>
    <definedName name="нгщшдл">#N/A</definedName>
    <definedName name="не" localSheetId="3">{30,140,350,160,"",""}</definedName>
    <definedName name="не" localSheetId="2">{30,140,350,160,"",""}</definedName>
    <definedName name="не">{30,140,350,160,"",""}</definedName>
    <definedName name="негнопо">#N/A</definedName>
    <definedName name="неукв">#N/A</definedName>
    <definedName name="нилуфа">#REF!</definedName>
    <definedName name="нилуфар">#REF!</definedName>
    <definedName name="нк" localSheetId="3">{30,140,350,160,"",""}</definedName>
    <definedName name="нк" localSheetId="2">{30,140,350,160,"",""}</definedName>
    <definedName name="нк">{30,140,350,160,"",""}</definedName>
    <definedName name="нн">#REF!</definedName>
    <definedName name="ннн">#REF!</definedName>
    <definedName name="нннн">#REF!</definedName>
    <definedName name="Нов">#REF!</definedName>
    <definedName name="новое">#REF!</definedName>
    <definedName name="нод">#N/A</definedName>
    <definedName name="Норма">[29]Нарх!$A$1:$P$248</definedName>
    <definedName name="нояб" localSheetId="3">#REF!</definedName>
    <definedName name="нояб" localSheetId="2">#REF!</definedName>
    <definedName name="нояб">#REF!</definedName>
    <definedName name="нргшщ">#N/A</definedName>
    <definedName name="нук" localSheetId="3">TRUNC(([3]!oy-1)/3+1)</definedName>
    <definedName name="нук" localSheetId="2">TRUNC(([3]!oy-1)/3+1)</definedName>
    <definedName name="нук">TRUNC((oy-1)/3+1)</definedName>
    <definedName name="нур" localSheetId="3">#REF!</definedName>
    <definedName name="нур" localSheetId="2">#REF!</definedName>
    <definedName name="нур">#REF!</definedName>
    <definedName name="о" localSheetId="3">{30,140,350,160,"",""}</definedName>
    <definedName name="о" localSheetId="2">{30,140,350,160,"",""}</definedName>
    <definedName name="о">{30,140,350,160,"",""}</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3">'БП-Eng.'!$C$1:$N$249</definedName>
    <definedName name="_xlnm.Print_Area" localSheetId="2">'БП-рус'!$C$1:$N$252</definedName>
    <definedName name="_xlnm.Print_Area" localSheetId="1">ПаспортEng!$M$3:$W$48</definedName>
    <definedName name="_xlnm.Print_Area" localSheetId="0">ПаспортРУС!$Y$3:$AI$48</definedName>
    <definedName name="_xlnm.Print_Area">#REF!</definedName>
    <definedName name="областя"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оложка" localSheetId="3">{30,140,350,160,"",""}</definedName>
    <definedName name="Оболожка" localSheetId="2">{30,140,350,160,"",""}</definedName>
    <definedName name="Оболожка">{30,140,350,160,"",""}</definedName>
    <definedName name="Объем_внутр">#REF!</definedName>
    <definedName name="Объем_эксп">#REF!</definedName>
    <definedName name="овкей">#REF!</definedName>
    <definedName name="од">#REF!</definedName>
    <definedName name="Одил">#REF!</definedName>
    <definedName name="ойлик">#REF!</definedName>
    <definedName name="ок">#REF!</definedName>
    <definedName name="окей">#REF!</definedName>
    <definedName name="Оккургон_договор">#REF!</definedName>
    <definedName name="Оккургон_семена">#REF!</definedName>
    <definedName name="Оқдарё">#REF!</definedName>
    <definedName name="ол" localSheetId="3">{30,140,350,160,"",""}</definedName>
    <definedName name="ол" localSheetId="2">{30,140,350,160,"",""}</definedName>
    <definedName name="ол">{30,140,350,160,"",""}</definedName>
    <definedName name="ола">'[30]Гай пахта'!#REF!</definedName>
    <definedName name="олг" localSheetId="3">#REF!</definedName>
    <definedName name="олг" localSheetId="2">#REF!</definedName>
    <definedName name="олг">#REF!</definedName>
    <definedName name="олдл" localSheetId="3">{30,140,350,160,"",""}</definedName>
    <definedName name="олдл" localSheetId="2">{30,140,350,160,"",""}</definedName>
    <definedName name="олдл">{30,140,350,160,"",""}</definedName>
    <definedName name="олдордлро">#N/A</definedName>
    <definedName name="олл">#N/A</definedName>
    <definedName name="олма" localSheetId="3" hidden="1">#REF!</definedName>
    <definedName name="олма" localSheetId="2" hidden="1">#REF!</definedName>
    <definedName name="олма" hidden="1">#REF!</definedName>
    <definedName name="олмалик" localSheetId="3" hidden="1">#REF!</definedName>
    <definedName name="олмалик" localSheetId="2" hidden="1">#REF!</definedName>
    <definedName name="олмалик" hidden="1">#REF!</definedName>
    <definedName name="олмос">'[30]Гай пахта'!#REF!</definedName>
    <definedName name="олполднгл">#N/A</definedName>
    <definedName name="олр">#REF!</definedName>
    <definedName name="олролрлор">#REF!</definedName>
    <definedName name="олтин_дала">#REF!</definedName>
    <definedName name="ольга" localSheetId="3" hidden="1">{#N/A,#N/A,FALSE,"BODY"}</definedName>
    <definedName name="ольга" localSheetId="2" hidden="1">{#N/A,#N/A,FALSE,"BODY"}</definedName>
    <definedName name="ольга" hidden="1">{#N/A,#N/A,FALSE,"BODY"}</definedName>
    <definedName name="оля">#REF!</definedName>
    <definedName name="оля1">#REF!</definedName>
    <definedName name="ооллолол" localSheetId="3" hidden="1">#REF!</definedName>
    <definedName name="ооллолол" localSheetId="2" hidden="1">#REF!</definedName>
    <definedName name="ооллолол" hidden="1">#REF!</definedName>
    <definedName name="оолол">#REF!</definedName>
    <definedName name="ооо">#REF!</definedName>
    <definedName name="оооо" localSheetId="3">TRUNC(([3]!oy-1)/3+1)</definedName>
    <definedName name="оооо" localSheetId="2">TRUNC(([3]!oy-1)/3+1)</definedName>
    <definedName name="оооо">TRUNC((oy-1)/3+1)</definedName>
    <definedName name="ооооо" localSheetId="3">#REF!</definedName>
    <definedName name="ооооо" localSheetId="2">#REF!</definedName>
    <definedName name="ооооо">#REF!</definedName>
    <definedName name="оп" localSheetId="3">#REF!</definedName>
    <definedName name="оп" localSheetId="2">#REF!</definedName>
    <definedName name="оп">#REF!</definedName>
    <definedName name="опдбродролд">#N/A</definedName>
    <definedName name="оплопла" localSheetId="3">#REF!</definedName>
    <definedName name="оплопла" localSheetId="2">#REF!</definedName>
    <definedName name="оплопла">#REF!</definedName>
    <definedName name="ор" localSheetId="3">#REF!</definedName>
    <definedName name="ор" localSheetId="2">#REF!</definedName>
    <definedName name="ор">#REF!</definedName>
    <definedName name="орде" localSheetId="3">#REF!</definedName>
    <definedName name="орде" localSheetId="2">#REF!</definedName>
    <definedName name="орде">#REF!</definedName>
    <definedName name="ордлжд">#N/A</definedName>
    <definedName name="орлдапелапл">#N/A</definedName>
    <definedName name="орлдлд">#N/A</definedName>
    <definedName name="орлоддб">#N/A</definedName>
    <definedName name="орлорлд">#N/A</definedName>
    <definedName name="орлролр">#REF!</definedName>
    <definedName name="ОРОРО1">#REF!</definedName>
    <definedName name="орпр">#N/A</definedName>
    <definedName name="ОСТ">0</definedName>
    <definedName name="отажонов">#REF!</definedName>
    <definedName name="отпро">#REF!</definedName>
    <definedName name="отработано" localSheetId="3">[3]!_a1Z,[3]!_a2Z</definedName>
    <definedName name="отработано" localSheetId="2">[3]!_a1Z,[3]!_a2Z</definedName>
    <definedName name="отработано" localSheetId="1">[3]!_a1Z,[3]!_a2Z</definedName>
    <definedName name="отработано">[0]!_a1Z,[0]!_a2Z</definedName>
    <definedName name="отрасль" localSheetId="3">#REF!</definedName>
    <definedName name="отрасль" localSheetId="2">#REF!</definedName>
    <definedName name="отрасль">#REF!</definedName>
    <definedName name="оьтлодламп" localSheetId="3">{30,140,350,160,"",""}</definedName>
    <definedName name="оьтлодламп" localSheetId="2">{30,140,350,160,"",""}</definedName>
    <definedName name="оьтлодламп">{30,140,350,160,"",""}</definedName>
    <definedName name="п">#N/A</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п">#REF!</definedName>
    <definedName name="парп">#REF!</definedName>
    <definedName name="пас">#REF!</definedName>
    <definedName name="паур">#REF!</definedName>
    <definedName name="пах">#N/A</definedName>
    <definedName name="пахта" localSheetId="3">{30,140,350,160,"",""}</definedName>
    <definedName name="пахта" localSheetId="2">{30,140,350,160,"",""}</definedName>
    <definedName name="пахта">{30,140,350,160,"",""}</definedName>
    <definedName name="пахта2" localSheetId="3">{30,140,350,160,"",""}</definedName>
    <definedName name="пахта2" localSheetId="2">{30,140,350,160,"",""}</definedName>
    <definedName name="пахта2">{30,140,350,160,"",""}</definedName>
    <definedName name="пахта3" localSheetId="3">{30,140,350,160,"",""}</definedName>
    <definedName name="пахта3" localSheetId="2">{30,140,350,160,"",""}</definedName>
    <definedName name="пахта3">{30,140,350,160,"",""}</definedName>
    <definedName name="Пенсионный">#REF!</definedName>
    <definedName name="ПЕНСИЯ">#REF!</definedName>
    <definedName name="ПересчетЗП">#REF!</definedName>
    <definedName name="период">1</definedName>
    <definedName name="период_выплат_2">#REF!</definedName>
    <definedName name="печать">#N/A</definedName>
    <definedName name="ПИР">#REF!</definedName>
    <definedName name="ПИРА">#REF!</definedName>
    <definedName name="плат">#REF!</definedName>
    <definedName name="пмрп">#N/A</definedName>
    <definedName name="под">#REF!</definedName>
    <definedName name="полат">#REF!</definedName>
    <definedName name="Полигон">#REF!</definedName>
    <definedName name="полордол">#N/A</definedName>
    <definedName name="пор">#REF!</definedName>
    <definedName name="пост">#REF!</definedName>
    <definedName name="поступило">36525</definedName>
    <definedName name="Поток2004">#REF!</definedName>
    <definedName name="потоки">#N/A</definedName>
    <definedName name="потр">#REF!</definedName>
    <definedName name="пп"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п">#REF!</definedName>
    <definedName name="пппппп" localSheetId="3">прилож3/1000</definedName>
    <definedName name="пппппп" localSheetId="2">прилож3/1000</definedName>
    <definedName name="пппппп" localSheetId="1">прилож3/1000</definedName>
    <definedName name="пппппп">прилож3/1000</definedName>
    <definedName name="пппр" localSheetId="3">#REF!</definedName>
    <definedName name="пппр" localSheetId="2">#REF!</definedName>
    <definedName name="пппр">#REF!</definedName>
    <definedName name="ппр">#N/A</definedName>
    <definedName name="пр">#N/A</definedName>
    <definedName name="пренгш" localSheetId="3">#REF!</definedName>
    <definedName name="пренгш" localSheetId="2">#REF!</definedName>
    <definedName name="пренгш">#REF!</definedName>
    <definedName name="Прил.9..">'[31]Зан-ть(р-ны)'!$5:$5</definedName>
    <definedName name="Прил3" localSheetId="3">[3]!прилож3/1000</definedName>
    <definedName name="Прил3" localSheetId="2">[3]!прилож3/1000</definedName>
    <definedName name="Прил3" localSheetId="1">[3]!прилож3/1000</definedName>
    <definedName name="Прил3">[0]!прилож3/1000</definedName>
    <definedName name="Прил5" localSheetId="3">дел/1000</definedName>
    <definedName name="Прил5" localSheetId="2">дел/1000</definedName>
    <definedName name="Прил5" localSheetId="1">дел/1000</definedName>
    <definedName name="Прил5">дел/1000</definedName>
    <definedName name="приложение" localSheetId="3">дел/1000</definedName>
    <definedName name="приложение" localSheetId="2">дел/1000</definedName>
    <definedName name="приложение" localSheetId="1">дел/1000</definedName>
    <definedName name="приложение">дел/1000</definedName>
    <definedName name="ПРИХ">35000</definedName>
    <definedName name="прлордлюдл">#N/A</definedName>
    <definedName name="про" localSheetId="3">'[32]уюшмага10,09 холатига'!#REF!</definedName>
    <definedName name="про" localSheetId="2">'[32]уюшмага10,09 холатига'!#REF!</definedName>
    <definedName name="про">'[32]уюшмага10,09 холатига'!#REF!</definedName>
    <definedName name="про1" localSheetId="3">#REF!</definedName>
    <definedName name="про1" localSheetId="2">#REF!</definedName>
    <definedName name="про1">#REF!</definedName>
    <definedName name="проба" localSheetId="3" hidden="1">#REF!,#REF!</definedName>
    <definedName name="проба" localSheetId="2" hidden="1">#REF!,#REF!</definedName>
    <definedName name="проба" hidden="1">#REF!,#REF!</definedName>
    <definedName name="Прог" localSheetId="3">TRUNC(([3]!oy-1)/3+1)</definedName>
    <definedName name="Прог" localSheetId="2">TRUNC(([3]!oy-1)/3+1)</definedName>
    <definedName name="Прог">TRUNC((oy-1)/3+1)</definedName>
    <definedName name="Прогноз" localSheetId="3">#REF!</definedName>
    <definedName name="Прогноз" localSheetId="2">#REF!</definedName>
    <definedName name="Прогноз">#REF!</definedName>
    <definedName name="ПРОГНОЗНЫЕ_ПАРАМЕТРЫ_РАСХОДОВ">#N/A</definedName>
    <definedName name="программа" localSheetId="3">TRUNC(([3]!oy-1)/3+1)</definedName>
    <definedName name="программа" localSheetId="2">TRUNC(([3]!oy-1)/3+1)</definedName>
    <definedName name="программа">TRUNC((oy-1)/3+1)</definedName>
    <definedName name="прод">#N/A</definedName>
    <definedName name="прок" localSheetId="3">#REF!</definedName>
    <definedName name="прок" localSheetId="2">#REF!</definedName>
    <definedName name="прок">#REF!</definedName>
    <definedName name="прокуратура" localSheetId="3">DATE([3]!yil,[3]!oy,1)</definedName>
    <definedName name="прокуратура" localSheetId="2">DATE([3]!yil,[3]!oy,1)</definedName>
    <definedName name="прокуратура">DATE([0]!yil,[0]!oy,1)</definedName>
    <definedName name="пром2">#N/A</definedName>
    <definedName name="прост" localSheetId="3">#REF!</definedName>
    <definedName name="прост" localSheetId="2">#REF!</definedName>
    <definedName name="прост">#REF!</definedName>
    <definedName name="проч" localSheetId="3">TRUNC(([3]!oy-1)/3+1)</definedName>
    <definedName name="проч" localSheetId="2">TRUNC(([3]!oy-1)/3+1)</definedName>
    <definedName name="проч">TRUNC((oy-1)/3+1)</definedName>
    <definedName name="Прочие" localSheetId="3">#REF!</definedName>
    <definedName name="Прочие" localSheetId="2">#REF!</definedName>
    <definedName name="Прочие">#REF!</definedName>
    <definedName name="прпо">#N/A</definedName>
    <definedName name="прпр123" localSheetId="3">#REF!</definedName>
    <definedName name="прпр123" localSheetId="2">#REF!</definedName>
    <definedName name="прпр123">#REF!</definedName>
    <definedName name="прпрпр">#N/A</definedName>
    <definedName name="прпрпрпр" localSheetId="3">#REF!</definedName>
    <definedName name="прпрпрпр" localSheetId="2">#REF!</definedName>
    <definedName name="прпрпрпр">#REF!</definedName>
    <definedName name="прпрпрпрпрпрпрпрпрп" localSheetId="3" hidden="1">{"'Monthly 1997'!$A$3:$S$89"}</definedName>
    <definedName name="прпрпрпрпрпрпрпрпрп" localSheetId="2" hidden="1">{"'Monthly 1997'!$A$3:$S$89"}</definedName>
    <definedName name="прпрпрпрпрпрпрпрпрп" hidden="1">{"'Monthly 1997'!$A$3:$S$89"}</definedName>
    <definedName name="прро">#REF!</definedName>
    <definedName name="псб">#N/A</definedName>
    <definedName name="псх">#REF!</definedName>
    <definedName name="пт">#N/A</definedName>
    <definedName name="пункт">[29]Пункт!$A$1:$B$9</definedName>
    <definedName name="пх" localSheetId="3">#REF!</definedName>
    <definedName name="пх" localSheetId="2">#REF!</definedName>
    <definedName name="пх">#REF!</definedName>
    <definedName name="пшднгшгн">#N/A</definedName>
    <definedName name="р" localSheetId="3">{30,140,350,160,"",""}</definedName>
    <definedName name="р" localSheetId="2">{30,140,350,160,"",""}</definedName>
    <definedName name="р">{30,140,350,160,"",""}</definedName>
    <definedName name="район" localSheetId="3">{30,140,350,160,"",""}</definedName>
    <definedName name="район" localSheetId="2">{30,140,350,160,"",""}</definedName>
    <definedName name="район">{30,140,350,160,"",""}</definedName>
    <definedName name="Районы1">[33]данные!$A$1</definedName>
    <definedName name="рас" localSheetId="3">#REF!</definedName>
    <definedName name="рас" localSheetId="2">#REF!</definedName>
    <definedName name="рас">#REF!</definedName>
    <definedName name="рассмотрительная2" localSheetId="3">#REF!</definedName>
    <definedName name="рассмотрительная2" localSheetId="2">#REF!</definedName>
    <definedName name="рассмотрительная2">#REF!</definedName>
    <definedName name="РАСХ">0</definedName>
    <definedName name="Расход_2004_Лист3__2__Таблица" localSheetId="3">#REF!</definedName>
    <definedName name="Расход_2004_Лист3__2__Таблица" localSheetId="2">#REF!</definedName>
    <definedName name="Расход_2004_Лист3__2__Таблица">#REF!</definedName>
    <definedName name="Расход_2004_Лист3__2__Таблица1">#REF!</definedName>
    <definedName name="Расход_2004_Лист3__2__Таблица2" localSheetId="3">#REF!,#REF!</definedName>
    <definedName name="Расход_2004_Лист3__2__Таблица2" localSheetId="2">#REF!,#REF!</definedName>
    <definedName name="Расход_2004_Лист3__2__Таблица2">#REF!,#REF!</definedName>
    <definedName name="расходы" localSheetId="3">#REF!</definedName>
    <definedName name="расходы" localSheetId="2">#REF!</definedName>
    <definedName name="расходы">#REF!</definedName>
    <definedName name="расчет" localSheetId="3">дел/1000</definedName>
    <definedName name="расчет" localSheetId="2">дел/1000</definedName>
    <definedName name="расчет" localSheetId="1">дел/1000</definedName>
    <definedName name="расчет">дел/1000</definedName>
    <definedName name="расчета">36465</definedName>
    <definedName name="Рахбарга" localSheetId="3">#REF!</definedName>
    <definedName name="Рахбарга" localSheetId="2">#REF!</definedName>
    <definedName name="Рахбарга">#REF!</definedName>
    <definedName name="Рахбарлар">[34]База!$E$2:$E$5</definedName>
    <definedName name="ре" localSheetId="3">#REF!</definedName>
    <definedName name="ре" localSheetId="2">#REF!</definedName>
    <definedName name="ре">#REF!</definedName>
    <definedName name="реалп" localSheetId="3">#REF!</definedName>
    <definedName name="реалп" localSheetId="2">#REF!</definedName>
    <definedName name="реалп">#REF!</definedName>
    <definedName name="рег" localSheetId="3">#REF!</definedName>
    <definedName name="рег" localSheetId="2">#REF!</definedName>
    <definedName name="рег">#REF!</definedName>
    <definedName name="рег_1">#REF!</definedName>
    <definedName name="рег_2">#REF!</definedName>
    <definedName name="рег1">#REF!</definedName>
    <definedName name="рег2">#REF!</definedName>
    <definedName name="рег22222">#REF!</definedName>
    <definedName name="рег5">#REF!</definedName>
    <definedName name="режа" localSheetId="3">{30,140,350,160,"",""}</definedName>
    <definedName name="режа" localSheetId="2">{30,140,350,160,"",""}</definedName>
    <definedName name="режа">{30,140,350,160,"",""}</definedName>
    <definedName name="Рек">#REF!</definedName>
    <definedName name="_xlnm.Recorder">#REF!</definedName>
    <definedName name="рес" localSheetId="3">TRUNC(([3]!oy-1)/3+1)</definedName>
    <definedName name="рес" localSheetId="2">TRUNC(([3]!oy-1)/3+1)</definedName>
    <definedName name="рес">TRUNC((oy-1)/3+1)</definedName>
    <definedName name="респ" localSheetId="3">TRUNC(([3]!oy-1)/3+1)</definedName>
    <definedName name="респ" localSheetId="2">TRUNC(([3]!oy-1)/3+1)</definedName>
    <definedName name="респ">TRUNC((oy-1)/3+1)</definedName>
    <definedName name="рл">#N/A</definedName>
    <definedName name="рлжлджролд">#N/A</definedName>
    <definedName name="рлр" localSheetId="3">TRUNC(([3]!oy-1)/3+1)</definedName>
    <definedName name="рлр" localSheetId="2">TRUNC(([3]!oy-1)/3+1)</definedName>
    <definedName name="рлр">TRUNC((oy-1)/3+1)</definedName>
    <definedName name="робюлюб">#N/A</definedName>
    <definedName name="розжзщ">#N/A</definedName>
    <definedName name="рол" localSheetId="3">#REF!</definedName>
    <definedName name="рол" localSheetId="2">#REF!</definedName>
    <definedName name="рол">#REF!</definedName>
    <definedName name="ролбрп">#N/A</definedName>
    <definedName name="ролдгнш">#N/A</definedName>
    <definedName name="ролдорбд">#N/A</definedName>
    <definedName name="ролр">#N/A</definedName>
    <definedName name="роол" localSheetId="3">#REF!</definedName>
    <definedName name="роол" localSheetId="2">#REF!</definedName>
    <definedName name="роол">#REF!</definedName>
    <definedName name="роопропроп" localSheetId="3">TRUNC(([3]!oy-1)/3+1)</definedName>
    <definedName name="роопропроп" localSheetId="2">TRUNC(([3]!oy-1)/3+1)</definedName>
    <definedName name="роопропроп">TRUNC((oy-1)/3+1)</definedName>
    <definedName name="ропо" localSheetId="3">{30,140,350,160,"",""}</definedName>
    <definedName name="ропо" localSheetId="2">{30,140,350,160,"",""}</definedName>
    <definedName name="ропо">{30,140,350,160,"",""}</definedName>
    <definedName name="ропопролегл">#N/A</definedName>
    <definedName name="ропропро">#N/A</definedName>
    <definedName name="рор">#REF!</definedName>
    <definedName name="роророрпорпо" localSheetId="3">DATE([3]!yil,[3]!oy,1)</definedName>
    <definedName name="роророрпорпо" localSheetId="2">DATE([3]!yil,[3]!oy,1)</definedName>
    <definedName name="роророрпорпо">DATE([0]!yil,[0]!oy,1)</definedName>
    <definedName name="рорпрр" localSheetId="3">{30,140,350,160,"",""}</definedName>
    <definedName name="рорпрр" localSheetId="2">{30,140,350,160,"",""}</definedName>
    <definedName name="рорпрр">{30,140,350,160,"",""}</definedName>
    <definedName name="рошгргш">#REF!</definedName>
    <definedName name="рпаврпаравравр">#REF!</definedName>
    <definedName name="рпарра">#REF!</definedName>
    <definedName name="рподлоол">#N/A</definedName>
    <definedName name="рполпролпол">#REF!</definedName>
    <definedName name="рпр">#REF!</definedName>
    <definedName name="РПРПРРПР">#REF!</definedName>
    <definedName name="рпт">#N/A</definedName>
    <definedName name="рр" localSheetId="3">{30,140,350,160,"",""}</definedName>
    <definedName name="рр" localSheetId="2">{30,140,350,160,"",""}</definedName>
    <definedName name="рр">{30,140,350,160,"",""}</definedName>
    <definedName name="ррр">#REF!</definedName>
    <definedName name="ррррр">#REF!</definedName>
    <definedName name="рррррр" localSheetId="3">[3]!дел/1000</definedName>
    <definedName name="рррррр" localSheetId="2">[3]!дел/1000</definedName>
    <definedName name="рррррр" localSheetId="1">[3]!дел/1000</definedName>
    <definedName name="рррррр">[0]!дел/1000</definedName>
    <definedName name="ррррррррр" localSheetId="3">#REF!</definedName>
    <definedName name="ррррррррр" localSheetId="2">#REF!</definedName>
    <definedName name="ррррррррр">#REF!</definedName>
    <definedName name="ррррррррррр" localSheetId="3">прилож3/1000</definedName>
    <definedName name="ррррррррррр" localSheetId="2">прилож3/1000</definedName>
    <definedName name="ррррррррррр" localSheetId="1">прилож3/1000</definedName>
    <definedName name="ррррррррррр">прилож3/1000</definedName>
    <definedName name="рррррррррррр" localSheetId="3">#REF!</definedName>
    <definedName name="рррррррррррр" localSheetId="2">#REF!</definedName>
    <definedName name="рррррррррррр">#REF!</definedName>
    <definedName name="РСЦ" localSheetId="3">#REF!</definedName>
    <definedName name="РСЦ" localSheetId="2">#REF!</definedName>
    <definedName name="РСЦ">#REF!</definedName>
    <definedName name="рукд" localSheetId="3">#REF!</definedName>
    <definedName name="рукд" localSheetId="2">#REF!</definedName>
    <definedName name="рукд">#REF!</definedName>
    <definedName name="рукс">#REF!</definedName>
    <definedName name="рус">#REF!</definedName>
    <definedName name="рфььук" localSheetId="3">дел/1000</definedName>
    <definedName name="рфььук" localSheetId="2">дел/1000</definedName>
    <definedName name="рфььук" localSheetId="1">дел/1000</definedName>
    <definedName name="рфььук">дел/1000</definedName>
    <definedName name="рыва" localSheetId="3">#REF!</definedName>
    <definedName name="рыва" localSheetId="2">#REF!</definedName>
    <definedName name="рыва">#REF!</definedName>
    <definedName name="рывр" localSheetId="3">#REF!</definedName>
    <definedName name="рывр" localSheetId="2">#REF!</definedName>
    <definedName name="рывр">#REF!</definedName>
    <definedName name="рын">'[10]Зан-ть(р-ны)'!$5:$5</definedName>
    <definedName name="рынок">'[35]Зан-ть(р-ны)'!$5:$5</definedName>
    <definedName name="с" localSheetId="3" hidden="1">#REF!</definedName>
    <definedName name="с" localSheetId="2" hidden="1">#REF!</definedName>
    <definedName name="с" hidden="1">#REF!</definedName>
    <definedName name="С29" localSheetId="3">#REF!</definedName>
    <definedName name="С29" localSheetId="2">#REF!</definedName>
    <definedName name="С29">#REF!</definedName>
    <definedName name="с519" localSheetId="3">#REF!</definedName>
    <definedName name="с519" localSheetId="2">#REF!</definedName>
    <definedName name="с519">#REF!</definedName>
    <definedName name="с52">#REF!</definedName>
    <definedName name="с53">#REF!</definedName>
    <definedName name="с86">#REF!</definedName>
    <definedName name="сам" localSheetId="3">{30,140,350,160,"",""}</definedName>
    <definedName name="сам" localSheetId="2">{30,140,350,160,"",""}</definedName>
    <definedName name="сам">{30,140,350,160,"",""}</definedName>
    <definedName name="Самарканд">#REF!</definedName>
    <definedName name="Санжар" localSheetId="3">{30,140,350,160,"",""}</definedName>
    <definedName name="Санжар" localSheetId="2">{30,140,350,160,"",""}</definedName>
    <definedName name="Санжар">{30,140,350,160,"",""}</definedName>
    <definedName name="сб">#REF!</definedName>
    <definedName name="св">#REF!</definedName>
    <definedName name="свод" localSheetId="3">#REF!,#REF!,#REF!</definedName>
    <definedName name="свод" localSheetId="2">#REF!,#REF!,#REF!</definedName>
    <definedName name="свод">#REF!,#REF!,#REF!</definedName>
    <definedName name="свод_кор" localSheetId="3">дел/1000</definedName>
    <definedName name="свод_кор" localSheetId="2">дел/1000</definedName>
    <definedName name="свод_кор" localSheetId="1">дел/1000</definedName>
    <definedName name="свод_кор">дел/1000</definedName>
    <definedName name="сводка" localSheetId="3">{30,140,350,160,"",""}</definedName>
    <definedName name="сводка" localSheetId="2">{30,140,350,160,"",""}</definedName>
    <definedName name="сводка">{30,140,350,160,"",""}</definedName>
    <definedName name="сводный">#REF!</definedName>
    <definedName name="свока">#REF!</definedName>
    <definedName name="связь">#REF!</definedName>
    <definedName name="себестоимость2">#REF!</definedName>
    <definedName name="сел" localSheetId="3">{30,140,350,160,"",""}</definedName>
    <definedName name="сел" localSheetId="2">{30,140,350,160,"",""}</definedName>
    <definedName name="сел">{30,140,350,160,"",""}</definedName>
    <definedName name="Сельхоз">#N/A</definedName>
    <definedName name="сен">#REF!</definedName>
    <definedName name="сер">[36]Input3!$C$15</definedName>
    <definedName name="Сирдарё">#REF!</definedName>
    <definedName name="Скважин">#REF!</definedName>
    <definedName name="сл">#REF!</definedName>
    <definedName name="см">#N/A</definedName>
    <definedName name="смавввсмсм" localSheetId="3">{30,140,350,160,"",""}</definedName>
    <definedName name="смавввсмсм" localSheetId="2">{30,140,350,160,"",""}</definedName>
    <definedName name="смавввсмсм">{30,140,350,160,"",""}</definedName>
    <definedName name="смимими" localSheetId="3">{30,140,350,160,"",""}</definedName>
    <definedName name="смимими" localSheetId="2">{30,140,350,160,"",""}</definedName>
    <definedName name="смимими">{30,140,350,160,"",""}</definedName>
    <definedName name="сопос">#REF!</definedName>
    <definedName name="сохалар" localSheetId="3" hidden="1">#REF!</definedName>
    <definedName name="сохалар" localSheetId="2" hidden="1">#REF!</definedName>
    <definedName name="сохалар" hidden="1">#REF!</definedName>
    <definedName name="соц">#REF!</definedName>
    <definedName name="СоцСтрах">#REF!</definedName>
    <definedName name="соьро">#N/A</definedName>
    <definedName name="спн">#REF!</definedName>
    <definedName name="Спорт">#REF!</definedName>
    <definedName name="Спортлар">#REF!</definedName>
    <definedName name="ср">#REF!</definedName>
    <definedName name="Срок">#REF!</definedName>
    <definedName name="срочно">#N/A</definedName>
    <definedName name="срропар">#N/A</definedName>
    <definedName name="Сртук_ДАгр">#N/A</definedName>
    <definedName name="сс">#REF!</definedName>
    <definedName name="ссмсмва" localSheetId="3">{30,140,350,160,"",""}</definedName>
    <definedName name="ссмсмва" localSheetId="2">{30,140,350,160,"",""}</definedName>
    <definedName name="ссмсмва">{30,140,350,160,"",""}</definedName>
    <definedName name="ссмсчисисисим" localSheetId="3">{30,140,350,160,"",""}</definedName>
    <definedName name="ссмсчисисисим" localSheetId="2">{30,140,350,160,"",""}</definedName>
    <definedName name="ссмсчисисисим">{30,140,350,160,"",""}</definedName>
    <definedName name="ссс">#REF!</definedName>
    <definedName name="сссс">#REF!</definedName>
    <definedName name="ст">#REF!</definedName>
    <definedName name="ставка_05_2_1">#REF!</definedName>
    <definedName name="ставка_05_2_10">#REF!</definedName>
    <definedName name="ставка_05_2_2">#REF!</definedName>
    <definedName name="ставка_05_2_3">#REF!</definedName>
    <definedName name="ставка_05_2_4">#REF!</definedName>
    <definedName name="ставка_05_2_5">#REF!</definedName>
    <definedName name="ставка_05_2_6">#REF!</definedName>
    <definedName name="ставка_05_2_7">#REF!</definedName>
    <definedName name="ставка_05_2_8">#REF!</definedName>
    <definedName name="ставка_05_2_9">#REF!</definedName>
    <definedName name="ставка_05_3_1">#REF!</definedName>
    <definedName name="ставка_05_3_10">#REF!</definedName>
    <definedName name="ставка_05_3_2">#REF!</definedName>
    <definedName name="ставка_05_3_3">#REF!</definedName>
    <definedName name="ставка_05_3_4">#REF!</definedName>
    <definedName name="ставка_05_3_5">#REF!</definedName>
    <definedName name="ставка_05_3_6">#REF!</definedName>
    <definedName name="ставка_05_3_7">#REF!</definedName>
    <definedName name="ставка_05_3_8">#REF!</definedName>
    <definedName name="ставка_05_3_9">#REF!</definedName>
    <definedName name="ставка_06_2_1">#REF!</definedName>
    <definedName name="ставка_06_2_10">#REF!</definedName>
    <definedName name="ставка_06_2_2">#REF!</definedName>
    <definedName name="ставка_06_2_3">#REF!</definedName>
    <definedName name="ставка_06_2_4">#REF!</definedName>
    <definedName name="ставка_06_2_5">#REF!</definedName>
    <definedName name="ставка_06_2_6">#REF!</definedName>
    <definedName name="ставка_06_2_7">#REF!</definedName>
    <definedName name="ставка_06_2_8">#REF!</definedName>
    <definedName name="ставка_06_2_9">#REF!</definedName>
    <definedName name="ставка_06_3_1">#REF!</definedName>
    <definedName name="ставка_06_3_10">#REF!</definedName>
    <definedName name="ставка_06_3_2">#REF!</definedName>
    <definedName name="ставка_06_3_3">#REF!</definedName>
    <definedName name="ставка_06_3_4">#REF!</definedName>
    <definedName name="ставка_06_3_5">#REF!</definedName>
    <definedName name="ставка_06_3_6">#REF!</definedName>
    <definedName name="ставка_06_3_7">#REF!</definedName>
    <definedName name="ставка_06_3_8">#REF!</definedName>
    <definedName name="ставка_06_3_9">#REF!</definedName>
    <definedName name="ставка_07_2_1">#REF!</definedName>
    <definedName name="ставка_07_2_10">#REF!</definedName>
    <definedName name="ставка_07_2_2">#REF!</definedName>
    <definedName name="ставка_07_2_3">#REF!</definedName>
    <definedName name="ставка_07_2_4">#REF!</definedName>
    <definedName name="ставка_07_2_5">#REF!</definedName>
    <definedName name="ставка_07_2_6">#REF!</definedName>
    <definedName name="ставка_07_2_7">#REF!</definedName>
    <definedName name="ставка_07_2_8">#REF!</definedName>
    <definedName name="ставка_07_2_9">#REF!</definedName>
    <definedName name="ставка_07_3_1">#REF!</definedName>
    <definedName name="ставка_07_3_10">#REF!</definedName>
    <definedName name="ставка_07_3_2">#REF!</definedName>
    <definedName name="ставка_07_3_3">#REF!</definedName>
    <definedName name="ставка_07_3_4">#REF!</definedName>
    <definedName name="ставка_07_3_5">#REF!</definedName>
    <definedName name="ставка_07_3_6">#REF!</definedName>
    <definedName name="ставка_07_3_7">#REF!</definedName>
    <definedName name="ставка_07_3_8">#REF!</definedName>
    <definedName name="ставка_07_3_9">#REF!</definedName>
    <definedName name="сто">#REF!</definedName>
    <definedName name="сто1">#REF!</definedName>
    <definedName name="стоимость">43508</definedName>
    <definedName name="сув" localSheetId="3">{30,140,350,160,"",""}</definedName>
    <definedName name="сув" localSheetId="2">{30,140,350,160,"",""}</definedName>
    <definedName name="сув">{30,140,350,160,"",""}</definedName>
    <definedName name="сугор" localSheetId="3">{30,140,350,160,"",""}</definedName>
    <definedName name="сугор" localSheetId="2">{30,140,350,160,"",""}</definedName>
    <definedName name="сугор">{30,140,350,160,"",""}</definedName>
    <definedName name="сугориш" localSheetId="3">{30,140,350,160,"",""}</definedName>
    <definedName name="сугориш" localSheetId="2">{30,140,350,160,"",""}</definedName>
    <definedName name="сугориш">{30,140,350,160,"",""}</definedName>
    <definedName name="сўм">#REF!</definedName>
    <definedName name="Сурхондарё">#REF!</definedName>
    <definedName name="Сфакторы" localSheetId="3">TRUNC(([3]!oy-1)/3+1)</definedName>
    <definedName name="Сфакторы" localSheetId="2">TRUNC(([3]!oy-1)/3+1)</definedName>
    <definedName name="Сфакторы">TRUNC((oy-1)/3+1)</definedName>
    <definedName name="сФЙЧВФвчыфсч" localSheetId="3">{30,140,350,160,"",""}</definedName>
    <definedName name="сФЙЧВФвчыфсч" localSheetId="2">{30,140,350,160,"",""}</definedName>
    <definedName name="сФЙЧВФвчыфсч">{30,140,350,160,"",""}</definedName>
    <definedName name="схоз">#REF!</definedName>
    <definedName name="сч">#REF!</definedName>
    <definedName name="считас">#N/A</definedName>
    <definedName name="счмипсмти" localSheetId="3">{30,140,350,160,"",""}</definedName>
    <definedName name="счмипсмти" localSheetId="2">{30,140,350,160,"",""}</definedName>
    <definedName name="счмипсмти">{30,140,350,160,"",""}</definedName>
    <definedName name="т" localSheetId="3">TRUNC(([3]!oy-1)/3+1)</definedName>
    <definedName name="т" localSheetId="2">TRUNC(([3]!oy-1)/3+1)</definedName>
    <definedName name="т">TRUNC(([0]!oy-1)/3+1)</definedName>
    <definedName name="таксимот" localSheetId="3">#REF!</definedName>
    <definedName name="таксимот" localSheetId="2">#REF!</definedName>
    <definedName name="таксимот">#REF!</definedName>
    <definedName name="талаб" localSheetId="3">TRUNC(([3]!oy-1)/3+1)</definedName>
    <definedName name="талаб" localSheetId="2">TRUNC(([3]!oy-1)/3+1)</definedName>
    <definedName name="талаб">TRUNC(([0]!oy-1)/3+1)</definedName>
    <definedName name="тара" localSheetId="3">{30,140,350,160,"",""}</definedName>
    <definedName name="тара" localSheetId="2">{30,140,350,160,"",""}</definedName>
    <definedName name="тара">{30,140,350,160,"",""}</definedName>
    <definedName name="тахлил" localSheetId="3">{30,140,350,160,"",""}</definedName>
    <definedName name="тахлил" localSheetId="2">{30,140,350,160,"",""}</definedName>
    <definedName name="тахлил">{30,140,350,160,"",""}</definedName>
    <definedName name="Ташкилий_чора_тадбирлар__номи_ва_ишлаб_чиўариладиганг_маҳсулот">#N/A</definedName>
    <definedName name="тб">#REF!</definedName>
    <definedName name="тб5">#REF!</definedName>
    <definedName name="ТекПерес">#REF!</definedName>
    <definedName name="Термиз_шаҳри">#REF!</definedName>
    <definedName name="ТермоКузов35">#REF!</definedName>
    <definedName name="Территории" localSheetId="3" hidden="1">#REF!</definedName>
    <definedName name="Территории" localSheetId="2" hidden="1">#REF!</definedName>
    <definedName name="Территории" hidden="1">#REF!</definedName>
    <definedName name="ти" localSheetId="3">{30,140,350,160,"",""}</definedName>
    <definedName name="ти" localSheetId="2">{30,140,350,160,"",""}</definedName>
    <definedName name="ти">{30,140,350,160,"",""}</definedName>
    <definedName name="ТНВЭД">#REF!</definedName>
    <definedName name="тов">#REF!</definedName>
    <definedName name="Товар">#REF!</definedName>
    <definedName name="тога">#REF!</definedName>
    <definedName name="тонна">#REF!</definedName>
    <definedName name="Тошкент">#REF!</definedName>
    <definedName name="тран">#REF!</definedName>
    <definedName name="трип">[37]ном!#REF!</definedName>
    <definedName name="тс" localSheetId="3">#REF!</definedName>
    <definedName name="тс" localSheetId="2">#REF!</definedName>
    <definedName name="тс">#REF!</definedName>
    <definedName name="тсф" localSheetId="3">#REF!</definedName>
    <definedName name="тсф" localSheetId="2">#REF!</definedName>
    <definedName name="тсф">#REF!</definedName>
    <definedName name="тт" localSheetId="3">[12]Results!#REF!</definedName>
    <definedName name="тт" localSheetId="2">[12]Results!#REF!</definedName>
    <definedName name="тт">[12]Results!#REF!</definedName>
    <definedName name="ттт" localSheetId="3">#REF!</definedName>
    <definedName name="ттт" localSheetId="2">#REF!</definedName>
    <definedName name="ттт">#REF!</definedName>
    <definedName name="тттт" localSheetId="3">[3]!дел/1000</definedName>
    <definedName name="тттт" localSheetId="2">[3]!дел/1000</definedName>
    <definedName name="тттт" localSheetId="1">[3]!дел/1000</definedName>
    <definedName name="тттт">[0]!дел/1000</definedName>
    <definedName name="тттттт" localSheetId="3">#REF!</definedName>
    <definedName name="тттттт" localSheetId="2">#REF!</definedName>
    <definedName name="тттттт">#REF!</definedName>
    <definedName name="ТУЛОВ" localSheetId="3">#REF!</definedName>
    <definedName name="ТУЛОВ" localSheetId="2">#REF!</definedName>
    <definedName name="ТУЛОВ">#REF!</definedName>
    <definedName name="туман" localSheetId="3">#REF!</definedName>
    <definedName name="туман" localSheetId="2">#REF!</definedName>
    <definedName name="туман">#REF!</definedName>
    <definedName name="Турткуль">#REF!</definedName>
    <definedName name="тушум.">#N/A</definedName>
    <definedName name="тьютьб">#N/A</definedName>
    <definedName name="Ћ__ЂЃ_Ѓ_Џ_ОЂ__">#REF!</definedName>
    <definedName name="у">#REF!</definedName>
    <definedName name="уад">#REF!</definedName>
    <definedName name="уапукпаа" localSheetId="3">{30,140,350,160,"",""}</definedName>
    <definedName name="уапукпаа" localSheetId="2">{30,140,350,160,"",""}</definedName>
    <definedName name="уапукпаа">{30,140,350,160,"",""}</definedName>
    <definedName name="уас">#REF!</definedName>
    <definedName name="ув">#REF!</definedName>
    <definedName name="увап">'[38]Зан-ть(р-ны)'!$5:$5</definedName>
    <definedName name="уг" localSheetId="3">#REF!</definedName>
    <definedName name="уг" localSheetId="2">#REF!</definedName>
    <definedName name="уг">#REF!</definedName>
    <definedName name="ўдлл" localSheetId="3">{30,140,350,160,"",""}</definedName>
    <definedName name="ўдлл" localSheetId="2">{30,140,350,160,"",""}</definedName>
    <definedName name="ўдлл">{30,140,350,160,"",""}</definedName>
    <definedName name="уеке">#REF!</definedName>
    <definedName name="уекуегу">#REF!</definedName>
    <definedName name="ўзбекистон">#REF!</definedName>
    <definedName name="узи" localSheetId="3">{30,140,350,160,"",""}</definedName>
    <definedName name="узи" localSheetId="2">{30,140,350,160,"",""}</definedName>
    <definedName name="узи">{30,140,350,160,"",""}</definedName>
    <definedName name="ук" localSheetId="3">{30,140,350,160,"",""}</definedName>
    <definedName name="ук" localSheetId="2">{30,140,350,160,"",""}</definedName>
    <definedName name="ук">{30,140,350,160,"",""}</definedName>
    <definedName name="укгенг">#N/A</definedName>
    <definedName name="укеглоло">#N/A</definedName>
    <definedName name="укегшнешлор">#N/A</definedName>
    <definedName name="укенук">#N/A</definedName>
    <definedName name="укнукнек">#N/A</definedName>
    <definedName name="УКС">#REF!</definedName>
    <definedName name="уку">#REF!</definedName>
    <definedName name="укук" localSheetId="3">{30,140,350,160,"",""}</definedName>
    <definedName name="укук" localSheetId="2">{30,140,350,160,"",""}</definedName>
    <definedName name="укук">{30,140,350,160,"",""}</definedName>
    <definedName name="укц" localSheetId="3">{30,140,350,160,"",""}</definedName>
    <definedName name="укц" localSheetId="2">{30,140,350,160,"",""}</definedName>
    <definedName name="укц">{30,140,350,160,"",""}</definedName>
    <definedName name="укшгн">#N/A</definedName>
    <definedName name="улм" localSheetId="3">{30,140,350,160,"",""}</definedName>
    <definedName name="улм" localSheetId="2">{30,140,350,160,"",""}</definedName>
    <definedName name="улм">{30,140,350,160,"",""}</definedName>
    <definedName name="улмас" localSheetId="3">{30,140,350,160,"",""}</definedName>
    <definedName name="улмас" localSheetId="2">{30,140,350,160,"",""}</definedName>
    <definedName name="улмас">{30,140,350,160,"",""}</definedName>
    <definedName name="улу" localSheetId="3">{30,140,350,160,"",""}</definedName>
    <definedName name="улу" localSheetId="2">{30,140,350,160,"",""}</definedName>
    <definedName name="улу">{30,140,350,160,"",""}</definedName>
    <definedName name="ум">#REF!</definedName>
    <definedName name="Умарова456">#REF!</definedName>
    <definedName name="ункшгол">#N/A</definedName>
    <definedName name="УРГАНЧТУМАН">#REF!</definedName>
    <definedName name="УРГАНЧШАХАР">#REF!</definedName>
    <definedName name="уровень">#REF!</definedName>
    <definedName name="урта" localSheetId="3" hidden="1">#REF!</definedName>
    <definedName name="урта" localSheetId="2" hidden="1">#REF!</definedName>
    <definedName name="урта" hidden="1">#REF!</definedName>
    <definedName name="уртачирчик" localSheetId="3" hidden="1">#REF!</definedName>
    <definedName name="уртачирчик" localSheetId="2" hidden="1">#REF!</definedName>
    <definedName name="уртачирчик" hidden="1">#REF!</definedName>
    <definedName name="ўртачирчик" localSheetId="3" hidden="1">#REF!</definedName>
    <definedName name="ўртачирчик" localSheetId="2" hidden="1">#REF!</definedName>
    <definedName name="ўртачирчик" hidden="1">#REF!</definedName>
    <definedName name="утв1">#REF!</definedName>
    <definedName name="утв2">#REF!</definedName>
    <definedName name="утв3">#REF!</definedName>
    <definedName name="утв4">#REF!</definedName>
    <definedName name="Уткир" localSheetId="3">{30,140,350,160,"",""}</definedName>
    <definedName name="Уткир" localSheetId="2">{30,140,350,160,"",""}</definedName>
    <definedName name="Уткир">{30,140,350,160,"",""}</definedName>
    <definedName name="уточ2">#REF!</definedName>
    <definedName name="уточ4">#REF!</definedName>
    <definedName name="уточгод">#REF!</definedName>
    <definedName name="уточнгод">#N/A</definedName>
    <definedName name="уу">#REF!</definedName>
    <definedName name="ууу">#REF!</definedName>
    <definedName name="уууу" localSheetId="3">{30,140,350,160,"",""}</definedName>
    <definedName name="уууу" localSheetId="2">{30,140,350,160,"",""}</definedName>
    <definedName name="уууу">{30,140,350,160,"",""}</definedName>
    <definedName name="ууууу" localSheetId="3">[3]!дел/1000</definedName>
    <definedName name="ууууу" localSheetId="2">[3]!дел/1000</definedName>
    <definedName name="ууууу" localSheetId="1">[3]!дел/1000</definedName>
    <definedName name="ууууу">[0]!дел/1000</definedName>
    <definedName name="уууууууууууууууууу" localSheetId="3">DATE([3]!yil,[3]!oy,1)</definedName>
    <definedName name="уууууууууууууууууу" localSheetId="2">DATE([3]!yil,[3]!oy,1)</definedName>
    <definedName name="уууууууууууууууууу">DATE(yil,oy,1)</definedName>
    <definedName name="уууууууууууууууууууу" localSheetId="3">TRUNC(([3]!oy-1)/3+1)</definedName>
    <definedName name="уууууууууууууууууууу" localSheetId="2">TRUNC(([3]!oy-1)/3+1)</definedName>
    <definedName name="уууууууууууууууууууу">TRUNC((oy-1)/3+1)</definedName>
    <definedName name="ууууууууууууууууууууу" localSheetId="3">TRUNC(([3]!oy-1)/3+1)</definedName>
    <definedName name="ууууууууууууууууууууу" localSheetId="2">TRUNC(([3]!oy-1)/3+1)</definedName>
    <definedName name="ууууууууууууууууууууу">TRUNC((oy-1)/3+1)</definedName>
    <definedName name="ууууууууууууууууууууууу" localSheetId="3">TRUNC(([3]!oy-1)/3+1)</definedName>
    <definedName name="ууууууууууууууууууууууу" localSheetId="2">TRUNC(([3]!oy-1)/3+1)</definedName>
    <definedName name="ууууууууууууууууууууууу">TRUNC((oy-1)/3+1)</definedName>
    <definedName name="уц" localSheetId="3">{30,140,350,160,"",""}</definedName>
    <definedName name="уц" localSheetId="2">{30,140,350,160,"",""}</definedName>
    <definedName name="уц">{30,140,350,160,"",""}</definedName>
    <definedName name="ф">#REF!</definedName>
    <definedName name="ф2">#N/A</definedName>
    <definedName name="ф5" localSheetId="3" hidden="1">{#N/A,#N/A,FALSE,"인원";#N/A,#N/A,FALSE,"비용2";#N/A,#N/A,FALSE,"비용1";#N/A,#N/A,FALSE,"비용";#N/A,#N/A,FALSE,"보증2";#N/A,#N/A,FALSE,"보증1";#N/A,#N/A,FALSE,"보증";#N/A,#N/A,FALSE,"손익1";#N/A,#N/A,FALSE,"손익";#N/A,#N/A,FALSE,"부서별매출";#N/A,#N/A,FALSE,"매출"}</definedName>
    <definedName name="ф5" localSheetId="2" hidden="1">{#N/A,#N/A,FALSE,"인원";#N/A,#N/A,FALSE,"비용2";#N/A,#N/A,FALSE,"비용1";#N/A,#N/A,FALSE,"비용";#N/A,#N/A,FALSE,"보증2";#N/A,#N/A,FALSE,"보증1";#N/A,#N/A,FALSE,"보증";#N/A,#N/A,FALSE,"손익1";#N/A,#N/A,FALSE,"손익";#N/A,#N/A,FALSE,"부서별매출";#N/A,#N/A,FALSE,"매출"}</definedName>
    <definedName name="ф5" hidden="1">{#N/A,#N/A,FALSE,"인원";#N/A,#N/A,FALSE,"비용2";#N/A,#N/A,FALSE,"비용1";#N/A,#N/A,FALSE,"비용";#N/A,#N/A,FALSE,"보증2";#N/A,#N/A,FALSE,"보증1";#N/A,#N/A,FALSE,"보증";#N/A,#N/A,FALSE,"손익1";#N/A,#N/A,FALSE,"손익";#N/A,#N/A,FALSE,"부서별매출";#N/A,#N/A,FALSE,"매출"}</definedName>
    <definedName name="Факторы" localSheetId="3">TRUNC(([3]!oy-1)/3+1)</definedName>
    <definedName name="Факторы" localSheetId="2">TRUNC(([3]!oy-1)/3+1)</definedName>
    <definedName name="Факторы">TRUNC((oy-1)/3+1)</definedName>
    <definedName name="Фаргона" localSheetId="3">#REF!</definedName>
    <definedName name="Фаргона" localSheetId="2">#REF!</definedName>
    <definedName name="Фаргона">#REF!</definedName>
    <definedName name="фв" localSheetId="3">#REF!</definedName>
    <definedName name="фв" localSheetId="2">#REF!</definedName>
    <definedName name="фв">#REF!</definedName>
    <definedName name="фвыавп" localSheetId="3">{30,140,350,160,"",""}</definedName>
    <definedName name="фвыавп" localSheetId="2">{30,140,350,160,"",""}</definedName>
    <definedName name="фвыавп">{30,140,350,160,"",""}</definedName>
    <definedName name="февраль_фактор" localSheetId="3">TRUNC(([3]!oy-1)/3+1)</definedName>
    <definedName name="февраль_фактор" localSheetId="2">TRUNC(([3]!oy-1)/3+1)</definedName>
    <definedName name="февраль_фактор">TRUNC((oy-1)/3+1)</definedName>
    <definedName name="фермер" localSheetId="3">#REF!</definedName>
    <definedName name="фермер" localSheetId="2">#REF!</definedName>
    <definedName name="фермер">#REF!</definedName>
    <definedName name="ФЗСЖЧШ__ХЛЭЖШО" localSheetId="3">#REF!</definedName>
    <definedName name="ФЗСЖЧШ__ХЛЭЖШО" localSheetId="2">#REF!</definedName>
    <definedName name="ФЗСЖЧШ__ХЛЭЖШО">#REF!</definedName>
    <definedName name="фйфй" localSheetId="3">#REF!</definedName>
    <definedName name="фйфй" localSheetId="2">#REF!</definedName>
    <definedName name="фйфй">#REF!</definedName>
    <definedName name="фйфйф">#N/A</definedName>
    <definedName name="флт" localSheetId="3">{30,140,350,160,"",""}</definedName>
    <definedName name="флт" localSheetId="2">{30,140,350,160,"",""}</definedName>
    <definedName name="флт">{30,140,350,160,"",""}</definedName>
    <definedName name="фонд">#REF!</definedName>
    <definedName name="форма_таб01" localSheetId="3" hidden="1">{#N/A,#N/A,FALSE,"인원";#N/A,#N/A,FALSE,"비용2";#N/A,#N/A,FALSE,"비용1";#N/A,#N/A,FALSE,"비용";#N/A,#N/A,FALSE,"보증2";#N/A,#N/A,FALSE,"보증1";#N/A,#N/A,FALSE,"보증";#N/A,#N/A,FALSE,"손익1";#N/A,#N/A,FALSE,"손익";#N/A,#N/A,FALSE,"부서별매출";#N/A,#N/A,FALSE,"매출"}</definedName>
    <definedName name="форма_таб01" localSheetId="2" hidden="1">{#N/A,#N/A,FALSE,"인원";#N/A,#N/A,FALSE,"비용2";#N/A,#N/A,FALSE,"비용1";#N/A,#N/A,FALSE,"비용";#N/A,#N/A,FALSE,"보증2";#N/A,#N/A,FALSE,"보증1";#N/A,#N/A,FALSE,"보증";#N/A,#N/A,FALSE,"손익1";#N/A,#N/A,FALSE,"손익";#N/A,#N/A,FALSE,"부서별매출";#N/A,#N/A,FALSE,"매출"}</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ф">#REF!</definedName>
    <definedName name="ффф">#REF!</definedName>
    <definedName name="фффф">#REF!</definedName>
    <definedName name="ФФФФФФ">#REF!</definedName>
    <definedName name="фы">'[39]Фориш 2003'!$O$4</definedName>
    <definedName name="фыавыфа" localSheetId="3">{30,140,350,160,"",""}</definedName>
    <definedName name="фыавыфа" localSheetId="2">{30,140,350,160,"",""}</definedName>
    <definedName name="фыавыфа">{30,140,350,160,"",""}</definedName>
    <definedName name="фывчыйывчйы" localSheetId="3">{30,140,350,160,"",""}</definedName>
    <definedName name="фывчыйывчйы" localSheetId="2">{30,140,350,160,"",""}</definedName>
    <definedName name="фывчыйывчйы">{30,140,350,160,"",""}</definedName>
    <definedName name="фыфы">#REF!</definedName>
    <definedName name="фыы" localSheetId="3">TRUNC(([3]!oy-1)/3+1)</definedName>
    <definedName name="фыы" localSheetId="2">TRUNC(([3]!oy-1)/3+1)</definedName>
    <definedName name="фыы">TRUNC((oy-1)/3+1)</definedName>
    <definedName name="фяфчфчфч" localSheetId="3">{30,140,350,160,"",""}</definedName>
    <definedName name="фяфчфчфч" localSheetId="2">{30,140,350,160,"",""}</definedName>
    <definedName name="фяфчфчфч">{30,140,350,160,"",""}</definedName>
    <definedName name="хж">#REF!</definedName>
    <definedName name="хз" localSheetId="3">{30,140,350,160,"",""}</definedName>
    <definedName name="хз" localSheetId="2">{30,140,350,160,"",""}</definedName>
    <definedName name="хз">{30,140,350,160,"",""}</definedName>
    <definedName name="ХИВАТУМАН">#REF!</definedName>
    <definedName name="Ходжейли">#REF!</definedName>
    <definedName name="хоз">#REF!</definedName>
    <definedName name="ХОНКАТУМАН">#REF!</definedName>
    <definedName name="Хоразм">#REF!</definedName>
    <definedName name="хр">#REF!</definedName>
    <definedName name="Худудлар">[16]База!$C$2:$C$15</definedName>
    <definedName name="Хужайли1" localSheetId="3">{30,140,350,160,"",""}</definedName>
    <definedName name="Хужайли1" localSheetId="2">{30,140,350,160,"",""}</definedName>
    <definedName name="Хужайли1">{30,140,350,160,"",""}</definedName>
    <definedName name="ххх">#REF!</definedName>
    <definedName name="ц" localSheetId="3">{30,140,350,160,"",""}</definedName>
    <definedName name="ц" localSheetId="2">{30,140,350,160,"",""}</definedName>
    <definedName name="ц">{30,140,350,160,"",""}</definedName>
    <definedName name="ц_вл">#REF!</definedName>
    <definedName name="ЦВ">#REF!</definedName>
    <definedName name="ЦГаз">#REF!</definedName>
    <definedName name="Цена_внутр">#REF!</definedName>
    <definedName name="Цена_Эксп">#REF!</definedName>
    <definedName name="ЦенаЗакоытого">#REF!</definedName>
    <definedName name="ЦенаЗакрытого">#REF!</definedName>
    <definedName name="центр">#REF!</definedName>
    <definedName name="центр1">#REF!</definedName>
    <definedName name="цй" localSheetId="3">{30,140,350,160,"",""}</definedName>
    <definedName name="цй" localSheetId="2">{30,140,350,160,"",""}</definedName>
    <definedName name="цй">{30,140,350,160,"",""}</definedName>
    <definedName name="цйц" localSheetId="3">{30,140,350,160,"",""}</definedName>
    <definedName name="цйц" localSheetId="2">{30,140,350,160,"",""}</definedName>
    <definedName name="цйц">{30,140,350,160,"",""}</definedName>
    <definedName name="ЦК">#REF!</definedName>
    <definedName name="ЦП">#REF!</definedName>
    <definedName name="ЦПар">#REF!</definedName>
    <definedName name="ЦПВП">#REF!</definedName>
    <definedName name="ЦРС">#REF!</definedName>
    <definedName name="цс">#REF!</definedName>
    <definedName name="ЦУК"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 localSheetId="3">{30,140,350,160,"",""}</definedName>
    <definedName name="цук2" localSheetId="2">{30,140,350,160,"",""}</definedName>
    <definedName name="цук2">{30,140,350,160,"",""}</definedName>
    <definedName name="цукцкцк" localSheetId="3" hidden="1">#REF!</definedName>
    <definedName name="цукцкцк" localSheetId="2" hidden="1">#REF!</definedName>
    <definedName name="цукцкцк" hidden="1">#REF!</definedName>
    <definedName name="цукцкцукацуауа">#REF!</definedName>
    <definedName name="цц">#REF!</definedName>
    <definedName name="ЦЦРЭО">#REF!</definedName>
    <definedName name="ццц">#REF!</definedName>
    <definedName name="ЦЦЦЦ">#N/A</definedName>
    <definedName name="ЦЭ">#REF!</definedName>
    <definedName name="ЦЭлектроэнергия">#REF!</definedName>
    <definedName name="ч">#N/A</definedName>
    <definedName name="Чакирув">#REF!</definedName>
    <definedName name="чапртва">#N/A</definedName>
    <definedName name="чаптрпи">#N/A</definedName>
    <definedName name="чаптсмит">#N/A</definedName>
    <definedName name="чвртит">#N/A</definedName>
    <definedName name="Чиноз_договор">#REF!</definedName>
    <definedName name="Чиноз_семена">#REF!</definedName>
    <definedName name="чл">#REF!</definedName>
    <definedName name="чмсмичтмит" localSheetId="3">{30,140,350,160,"",""}</definedName>
    <definedName name="чмсмичтмит" localSheetId="2">{30,140,350,160,"",""}</definedName>
    <definedName name="чмсмичтмит">{30,140,350,160,"",""}</definedName>
    <definedName name="чрипаорп">#N/A</definedName>
    <definedName name="чс" localSheetId="3">{30,140,350,160,"",""}</definedName>
    <definedName name="чс" localSheetId="2">{30,140,350,160,"",""}</definedName>
    <definedName name="чс">{30,140,350,160,"",""}</definedName>
    <definedName name="чсм" localSheetId="3">{30,140,350,160,"",""}</definedName>
    <definedName name="чсм" localSheetId="2">{30,140,350,160,"",""}</definedName>
    <definedName name="чсм">{30,140,350,160,"",""}</definedName>
    <definedName name="чсчсчсчсч">#REF!</definedName>
    <definedName name="чукур" localSheetId="3">{30,140,350,160,"",""}</definedName>
    <definedName name="чукур" localSheetId="2">{30,140,350,160,"",""}</definedName>
    <definedName name="чукур">{30,140,350,160,"",""}</definedName>
    <definedName name="ччч">#REF!</definedName>
    <definedName name="ш" localSheetId="3">{30,140,350,160,"",""}</definedName>
    <definedName name="ш" localSheetId="2">{30,140,350,160,"",""}</definedName>
    <definedName name="ш">{30,140,350,160,"",""}</definedName>
    <definedName name="ш.ж._счетчик__сиз">#REF!</definedName>
    <definedName name="шарбат" localSheetId="3">{30,140,350,160,"",""}</definedName>
    <definedName name="шарбат" localSheetId="2">{30,140,350,160,"",""}</definedName>
    <definedName name="шарбат">{30,140,350,160,"",""}</definedName>
    <definedName name="Шахар">#REF!</definedName>
    <definedName name="шгн" localSheetId="3">{30,140,350,160,"",""}</definedName>
    <definedName name="шгн" localSheetId="2">{30,140,350,160,"",""}</definedName>
    <definedName name="шгн">{30,140,350,160,"",""}</definedName>
    <definedName name="шгщдшгдрол">#N/A</definedName>
    <definedName name="шддлл">#N/A</definedName>
    <definedName name="Шерали">#REF!</definedName>
    <definedName name="шж">#REF!</definedName>
    <definedName name="школа">#REF!</definedName>
    <definedName name="шо">#REF!</definedName>
    <definedName name="шур" localSheetId="3">{30,140,350,160,"",""}</definedName>
    <definedName name="шур" localSheetId="2">{30,140,350,160,"",""}</definedName>
    <definedName name="шур">{30,140,350,160,"",""}</definedName>
    <definedName name="шурик">#REF!</definedName>
    <definedName name="шухрат">#REF!</definedName>
    <definedName name="шўшш" localSheetId="3">{30,140,350,160,"",""}</definedName>
    <definedName name="шўшш" localSheetId="2">{30,140,350,160,"",""}</definedName>
    <definedName name="шўшш">{30,140,350,160,"",""}</definedName>
    <definedName name="шщдшгдж">#N/A</definedName>
    <definedName name="щ">#N/A</definedName>
    <definedName name="щгшзжролгша">#N/A</definedName>
    <definedName name="щд">#REF!</definedName>
    <definedName name="щзш">#REF!</definedName>
    <definedName name="щщщщ">#REF!</definedName>
    <definedName name="ъ">#N/A</definedName>
    <definedName name="ъъъъъъъъъъъъъъъъъ">#REF!</definedName>
    <definedName name="ы" localSheetId="3">{30,140,350,160,"",""}</definedName>
    <definedName name="ы" localSheetId="2">{30,140,350,160,"",""}</definedName>
    <definedName name="ы">{30,140,350,160,"",""}</definedName>
    <definedName name="ыанено">#N/A</definedName>
    <definedName name="ыафыафывафыафыафыа" localSheetId="3" hidden="1">#REF!</definedName>
    <definedName name="ыафыафывафыафыафыа" localSheetId="2" hidden="1">#REF!</definedName>
    <definedName name="ыафыафывафыафыафыа" hidden="1">#REF!</definedName>
    <definedName name="ыв" localSheetId="3">{30,140,350,160,"",""}</definedName>
    <definedName name="ыв" localSheetId="2">{30,140,350,160,"",""}</definedName>
    <definedName name="ыв">{30,140,350,160,"",""}</definedName>
    <definedName name="ыва" localSheetId="3">{30,140,350,160,"",""}</definedName>
    <definedName name="ыва" localSheetId="2">{30,140,350,160,"",""}</definedName>
    <definedName name="ыва">{30,140,350,160,"",""}</definedName>
    <definedName name="ывавы">#REF!</definedName>
    <definedName name="ывап">#REF!</definedName>
    <definedName name="ывапролд">#REF!</definedName>
    <definedName name="ывкпирц" localSheetId="3" hidden="1">{#N/A,#N/A,FALSE,"인원";#N/A,#N/A,FALSE,"비용2";#N/A,#N/A,FALSE,"비용1";#N/A,#N/A,FALSE,"비용";#N/A,#N/A,FALSE,"보증2";#N/A,#N/A,FALSE,"보증1";#N/A,#N/A,FALSE,"보증";#N/A,#N/A,FALSE,"손익1";#N/A,#N/A,FALSE,"손익";#N/A,#N/A,FALSE,"부서별매출";#N/A,#N/A,FALSE,"매출"}</definedName>
    <definedName name="ывкпирц" localSheetId="2"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рпар">#N/A</definedName>
    <definedName name="ывсвапть" localSheetId="3">{30,140,350,160,"",""}</definedName>
    <definedName name="ывсвапть" localSheetId="2">{30,140,350,160,"",""}</definedName>
    <definedName name="ывсвапть">{30,140,350,160,"",""}</definedName>
    <definedName name="ывсы">#REF!</definedName>
    <definedName name="ывы">#REF!</definedName>
    <definedName name="ывывавававав">#REF!</definedName>
    <definedName name="ывывыв">#REF!</definedName>
    <definedName name="ыеугнеоен">#N/A</definedName>
    <definedName name="ыпыв" localSheetId="3">TRUNC(([3]!oy-1)/3+1)</definedName>
    <definedName name="ыпыв" localSheetId="2">TRUNC(([3]!oy-1)/3+1)</definedName>
    <definedName name="ыпыв">TRUNC(([0]!oy-1)/3+1)</definedName>
    <definedName name="ыр">#N/A</definedName>
    <definedName name="ЫСЫСЫС" localSheetId="3">{30,140,350,160,"",""}</definedName>
    <definedName name="ЫСЫСЫС" localSheetId="2">{30,140,350,160,"",""}</definedName>
    <definedName name="ЫСЫСЫС">{30,140,350,160,"",""}</definedName>
    <definedName name="ыфв" localSheetId="3">{30,140,350,160,"",""}</definedName>
    <definedName name="ыфв" localSheetId="2">{30,140,350,160,"",""}</definedName>
    <definedName name="ыфв">{30,140,350,160,"",""}</definedName>
    <definedName name="ыфвчыф">#REF!</definedName>
    <definedName name="ыцвуц">#REF!</definedName>
    <definedName name="ыцйц" localSheetId="3">TRUNC(([3]!oy-1)/3+1)</definedName>
    <definedName name="ыцйц" localSheetId="2">TRUNC(([3]!oy-1)/3+1)</definedName>
    <definedName name="ыцйц">TRUNC((oy-1)/3+1)</definedName>
    <definedName name="ыыы" localSheetId="3">#REF!</definedName>
    <definedName name="ыыы" localSheetId="2">#REF!</definedName>
    <definedName name="ыыы">#REF!</definedName>
    <definedName name="ЫЫЫЫ" localSheetId="3">#REF!</definedName>
    <definedName name="ЫЫЫЫ" localSheetId="2">#REF!</definedName>
    <definedName name="ЫЫЫЫ">#REF!</definedName>
    <definedName name="ыыыыыыыыыы" localSheetId="3">TRUNC(([3]!oy-1)/3+1)</definedName>
    <definedName name="ыыыыыыыыыы" localSheetId="2">TRUNC(([3]!oy-1)/3+1)</definedName>
    <definedName name="ыыыыыыыыыы">TRUNC((oy-1)/3+1)</definedName>
    <definedName name="ь" localSheetId="3">{30,140,350,160,"",""}</definedName>
    <definedName name="ь" localSheetId="2">{30,140,350,160,"",""}</definedName>
    <definedName name="ь">{30,140,350,160,"",""}</definedName>
    <definedName name="ьд">#REF!</definedName>
    <definedName name="ьььь" localSheetId="3">TRUNC(([3]!oy-1)/3+1)</definedName>
    <definedName name="ьььь" localSheetId="2">TRUNC(([3]!oy-1)/3+1)</definedName>
    <definedName name="ьььь">TRUNC((oy-1)/3+1)</definedName>
    <definedName name="э" localSheetId="3">DATE([3]!yil,[3]!oy,1)</definedName>
    <definedName name="э" localSheetId="2">DATE([3]!yil,[3]!oy,1)</definedName>
    <definedName name="э">DATE(yil,oy,1)</definedName>
    <definedName name="экс" localSheetId="3">TRUNC(([3]!oy-1)/3+1)</definedName>
    <definedName name="экс" localSheetId="2">TRUNC(([3]!oy-1)/3+1)</definedName>
    <definedName name="экс">TRUNC((oy-1)/3+1)</definedName>
    <definedName name="экспор" localSheetId="3">TRUNC(([3]!oy-1)/3+1)</definedName>
    <definedName name="экспор" localSheetId="2">TRUNC(([3]!oy-1)/3+1)</definedName>
    <definedName name="экспор">TRUNC((oy-1)/3+1)</definedName>
    <definedName name="экспорт" localSheetId="3">TRUNC(([3]!oy-1)/3+1)</definedName>
    <definedName name="экспорт" localSheetId="2">TRUNC(([3]!oy-1)/3+1)</definedName>
    <definedName name="экспорт">TRUNC((oy-1)/3+1)</definedName>
    <definedName name="Электр" localSheetId="3">#REF!</definedName>
    <definedName name="Электр" localSheetId="2">#REF!</definedName>
    <definedName name="Электр">#REF!</definedName>
    <definedName name="Элликкала" localSheetId="3">#REF!</definedName>
    <definedName name="Элликкала" localSheetId="2">#REF!</definedName>
    <definedName name="Элликкала">#REF!</definedName>
    <definedName name="эоцех" localSheetId="3">#REF!</definedName>
    <definedName name="эоцех" localSheetId="2">#REF!</definedName>
    <definedName name="эоцех">#REF!</definedName>
    <definedName name="эт">#REF!</definedName>
    <definedName name="ЭХА">#REF!</definedName>
    <definedName name="эээ">#REF!</definedName>
    <definedName name="ээээээ" localSheetId="3" hidden="1">#REF!</definedName>
    <definedName name="ээээээ" localSheetId="2" hidden="1">#REF!</definedName>
    <definedName name="ээээээ" hidden="1">#REF!</definedName>
    <definedName name="ю">#REF!</definedName>
    <definedName name="юб">#REF!</definedName>
    <definedName name="юбк">#REF!</definedName>
    <definedName name="юкори" localSheetId="3" hidden="1">#REF!</definedName>
    <definedName name="юкори" localSheetId="2" hidden="1">#REF!</definedName>
    <definedName name="юкори" hidden="1">#REF!</definedName>
    <definedName name="юмшатиш" localSheetId="3">{30,140,350,160,"",""}</definedName>
    <definedName name="юмшатиш" localSheetId="2">{30,140,350,160,"",""}</definedName>
    <definedName name="юмшатиш">{30,140,350,160,"",""}</definedName>
    <definedName name="юмшок" localSheetId="3">{30,140,350,160,"",""}</definedName>
    <definedName name="юмшок" localSheetId="2">{30,140,350,160,"",""}</definedName>
    <definedName name="юмшок">{30,140,350,160,"",""}</definedName>
    <definedName name="юод" localSheetId="3">{30,140,350,160,"",""}</definedName>
    <definedName name="юод" localSheetId="2">{30,140,350,160,"",""}</definedName>
    <definedName name="юод">{30,140,350,160,"",""}</definedName>
    <definedName name="юю">#REF!</definedName>
    <definedName name="я" localSheetId="3">{30,140,350,160,"",""}</definedName>
    <definedName name="я" localSheetId="2">{30,140,350,160,"",""}</definedName>
    <definedName name="я">{30,140,350,160,"",""}</definedName>
    <definedName name="я.и.у.жадвал">#REF!</definedName>
    <definedName name="я\чсячсячсячсячсячсячсмячс" localSheetId="3" hidden="1">#REF!</definedName>
    <definedName name="я\чсячсячсячсячсячсячсмячс" localSheetId="2" hidden="1">#REF!</definedName>
    <definedName name="я\чсячсячсячсячсячсячсмячс" hidden="1">#REF!</definedName>
    <definedName name="явчақвақвақва">#REF!</definedName>
    <definedName name="ягана" localSheetId="3">{30,140,350,160,"",""}</definedName>
    <definedName name="ягана" localSheetId="2">{30,140,350,160,"",""}</definedName>
    <definedName name="ягана">{30,140,350,160,"",""}</definedName>
    <definedName name="янв">#REF!</definedName>
    <definedName name="январапрель">#REF!</definedName>
    <definedName name="янги" localSheetId="3">{30,140,350,160,"",""}</definedName>
    <definedName name="янги" localSheetId="2">{30,140,350,160,"",""}</definedName>
    <definedName name="янги">{30,140,350,160,"",""}</definedName>
    <definedName name="янгиааа" localSheetId="3">{30,140,350,160,"",""}</definedName>
    <definedName name="янгиааа" localSheetId="2">{30,140,350,160,"",""}</definedName>
    <definedName name="янгиааа">{30,140,350,160,"",""}</definedName>
    <definedName name="янгиаааа" localSheetId="3">{30,140,350,160,"",""}</definedName>
    <definedName name="янгиаааа" localSheetId="2">{30,140,350,160,"",""}</definedName>
    <definedName name="янгиаааа">{30,140,350,160,"",""}</definedName>
    <definedName name="ЯНГИАРИКТУМАН">#REF!</definedName>
    <definedName name="ЯНГИБОЗОРТУМАН">#REF!</definedName>
    <definedName name="яни">#REF!</definedName>
    <definedName name="ячсячсячсячсячс" localSheetId="3" hidden="1">#REF!</definedName>
    <definedName name="ячсячсячсячсячс" localSheetId="2" hidden="1">#REF!</definedName>
    <definedName name="ячсячсячсячсячс" hidden="1">#REF!</definedName>
    <definedName name="ячфячфф" localSheetId="3">{30,140,350,160,"",""}</definedName>
    <definedName name="ячфячфф" localSheetId="2">{30,140,350,160,"",""}</definedName>
    <definedName name="ячфячфф">{30,140,350,160,"",""}</definedName>
    <definedName name="яяя">#N/A</definedName>
    <definedName name="가격">#REF!</definedName>
    <definedName name="개발차종">#N/A</definedName>
    <definedName name="경영계획">#REF!</definedName>
    <definedName name="계획" localSheetId="3" hidden="1">#REF!</definedName>
    <definedName name="계획" localSheetId="2" hidden="1">#REF!</definedName>
    <definedName name="계획" hidden="1">#REF!</definedName>
    <definedName name="구조조정계획"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권">#N/A</definedName>
    <definedName name="권종원">#N/A</definedName>
    <definedName name="김">#REF!</definedName>
    <definedName name="김세일">#N/A</definedName>
    <definedName name="김일">#N/A</definedName>
    <definedName name="ㄴㄴㄴㄴㄴㄴ"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단가" localSheetId="3" hidden="1">{#N/A,#N/A,FALSE,"BODY"}</definedName>
    <definedName name="단가" localSheetId="2" hidden="1">{#N/A,#N/A,FALSE,"BODY"}</definedName>
    <definedName name="단가" hidden="1">{#N/A,#N/A,FALSE,"BODY"}</definedName>
    <definedName name="ㅁㅇㄹㄹㄼㅂㅈㄷ113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 localSheetId="3" hidden="1">{#N/A,#N/A,TRUE,"일정"}</definedName>
    <definedName name="미" localSheetId="2" hidden="1">{#N/A,#N/A,TRUE,"일정"}</definedName>
    <definedName name="미" hidden="1">{#N/A,#N/A,TRUE,"일정"}</definedName>
    <definedName name="미승인"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3" hidden="1">{#N/A,#N/A,FALSE,"BODY"}</definedName>
    <definedName name="병수3" localSheetId="2" hidden="1">{#N/A,#N/A,FALSE,"BODY"}</definedName>
    <definedName name="병수3" hidden="1">{#N/A,#N/A,FALSE,"BODY"}</definedName>
    <definedName name="부채현황">#N/A</definedName>
    <definedName name="비교2">#REF!</definedName>
    <definedName name="사업환경" localSheetId="3" hidden="1">{#N/A,#N/A,FALSE,"BODY"}</definedName>
    <definedName name="사업환경" localSheetId="2" hidden="1">{#N/A,#N/A,FALSE,"BODY"}</definedName>
    <definedName name="사업환경" hidden="1">{#N/A,#N/A,FALSE,"BODY"}</definedName>
    <definedName name="새일정" localSheetId="3" hidden="1">{#N/A,#N/A,FALSE,"인원";#N/A,#N/A,FALSE,"비용2";#N/A,#N/A,FALSE,"비용1";#N/A,#N/A,FALSE,"비용";#N/A,#N/A,FALSE,"보증2";#N/A,#N/A,FALSE,"보증1";#N/A,#N/A,FALSE,"보증";#N/A,#N/A,FALSE,"손익1";#N/A,#N/A,FALSE,"손익";#N/A,#N/A,FALSE,"부서별매출";#N/A,#N/A,FALSE,"매출"}</definedName>
    <definedName name="새일정" localSheetId="2"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생산능력">#REF!</definedName>
    <definedName name="성명">#REF!</definedName>
    <definedName name="세일">#N/A</definedName>
    <definedName name="손익" localSheetId="3" hidden="1">{#N/A,#N/A,FALSE,"BODY"}</definedName>
    <definedName name="손익" localSheetId="2" hidden="1">{#N/A,#N/A,FALSE,"BODY"}</definedName>
    <definedName name="손익" hidden="1">{#N/A,#N/A,FALSE,"BODY"}</definedName>
    <definedName name="시기조정" localSheetId="3" hidden="1">{#N/A,#N/A,FALSE,"인원";#N/A,#N/A,FALSE,"비용2";#N/A,#N/A,FALSE,"비용1";#N/A,#N/A,FALSE,"비용";#N/A,#N/A,FALSE,"보증2";#N/A,#N/A,FALSE,"보증1";#N/A,#N/A,FALSE,"보증";#N/A,#N/A,FALSE,"손익1";#N/A,#N/A,FALSE,"손익";#N/A,#N/A,FALSE,"부서별매출";#N/A,#N/A,FALSE,"매출"}</definedName>
    <definedName name="시기조정" localSheetId="2"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3">[3]!_a1Z,[3]!_a2Z</definedName>
    <definedName name="시설투자" localSheetId="2">[3]!_a1Z,[3]!_a2Z</definedName>
    <definedName name="시설투자" localSheetId="1">[3]!_a1Z,[3]!_a2Z</definedName>
    <definedName name="시설투자">[0]!_a1Z,[0]!_a2Z</definedName>
    <definedName name="시설투자2" localSheetId="3">[3]!_a1Z,[3]!_a2Z</definedName>
    <definedName name="시설투자2" localSheetId="2">[3]!_a1Z,[3]!_a2Z</definedName>
    <definedName name="시설투자2" localSheetId="1">[3]!_a1Z,[3]!_a2Z</definedName>
    <definedName name="시설투자2">[0]!_a1Z,[0]!_a2Z</definedName>
    <definedName name="시장" localSheetId="3">#REF!</definedName>
    <definedName name="시장" localSheetId="2">#REF!</definedName>
    <definedName name="시장">#REF!</definedName>
    <definedName name="신용" localSheetId="3" hidden="1">{#N/A,#N/A,FALSE,"인원";#N/A,#N/A,FALSE,"비용2";#N/A,#N/A,FALSE,"비용1";#N/A,#N/A,FALSE,"비용";#N/A,#N/A,FALSE,"보증2";#N/A,#N/A,FALSE,"보증1";#N/A,#N/A,FALSE,"보증";#N/A,#N/A,FALSE,"손익1";#N/A,#N/A,FALSE,"손익";#N/A,#N/A,FALSE,"부서별매출";#N/A,#N/A,FALSE,"매출"}</definedName>
    <definedName name="신용" localSheetId="2"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3" hidden="1">{#N/A,#N/A,FALSE,"인원";#N/A,#N/A,FALSE,"비용2";#N/A,#N/A,FALSE,"비용1";#N/A,#N/A,FALSE,"비용";#N/A,#N/A,FALSE,"보증2";#N/A,#N/A,FALSE,"보증1";#N/A,#N/A,FALSE,"보증";#N/A,#N/A,FALSE,"손익1";#N/A,#N/A,FALSE,"손익";#N/A,#N/A,FALSE,"부서별매출";#N/A,#N/A,FALSE,"매출"}</definedName>
    <definedName name="신용1" localSheetId="2"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ㅇㅇㅇ">#REF!</definedName>
    <definedName name="ㅇㅇㅇㅇㅇ" localSheetId="3" hidden="1">{#VALUE!,#N/A,TRUE,0}</definedName>
    <definedName name="ㅇㅇㅇㅇㅇ" localSheetId="2" hidden="1">{#VALUE!,#N/A,TRUE,0}</definedName>
    <definedName name="ㅇㅇㅇㅇㅇ" hidden="1">{#VALUE!,#N/A,TRUE,0}</definedName>
    <definedName name="ㅇㅇㅇㅇㅇㅇㅇㅇㅇㅇㅇ"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원가계획" localSheetId="3" hidden="1">{#N/A,#N/A,FALSE,"BODY"}</definedName>
    <definedName name="원가계획" localSheetId="2" hidden="1">{#N/A,#N/A,FALSE,"BODY"}</definedName>
    <definedName name="원가계획" hidden="1">{#N/A,#N/A,FALSE,"BODY"}</definedName>
    <definedName name="이명철" localSheetId="3" hidden="1">{#N/A,#N/A,FALSE,"인원";#N/A,#N/A,FALSE,"비용2";#N/A,#N/A,FALSE,"비용1";#N/A,#N/A,FALSE,"비용";#N/A,#N/A,FALSE,"보증2";#N/A,#N/A,FALSE,"보증1";#N/A,#N/A,FALSE,"보증";#N/A,#N/A,FALSE,"손익1";#N/A,#N/A,FALSE,"손익";#N/A,#N/A,FALSE,"부서별매출";#N/A,#N/A,FALSE,"매출"}</definedName>
    <definedName name="이명철" localSheetId="2"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천년비용" localSheetId="3" hidden="1">{#N/A,#N/A,FALSE,"인원";#N/A,#N/A,FALSE,"비용2";#N/A,#N/A,FALSE,"비용1";#N/A,#N/A,FALSE,"비용";#N/A,#N/A,FALSE,"보증2";#N/A,#N/A,FALSE,"보증1";#N/A,#N/A,FALSE,"보증";#N/A,#N/A,FALSE,"손익1";#N/A,#N/A,FALSE,"손익";#N/A,#N/A,FALSE,"부서별매출";#N/A,#N/A,FALSE,"매출"}</definedName>
    <definedName name="이천년비용" localSheetId="2"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쇄제목">#REF!</definedName>
    <definedName name="일">#N/A</definedName>
    <definedName name="일정2" localSheetId="3" hidden="1">{#N/A,#N/A,FALSE,"인원";#N/A,#N/A,FALSE,"비용2";#N/A,#N/A,FALSE,"비용1";#N/A,#N/A,FALSE,"비용";#N/A,#N/A,FALSE,"보증2";#N/A,#N/A,FALSE,"보증1";#N/A,#N/A,FALSE,"보증";#N/A,#N/A,FALSE,"손익1";#N/A,#N/A,FALSE,"손익";#N/A,#N/A,FALSE,"부서별매출";#N/A,#N/A,FALSE,"매출"}</definedName>
    <definedName name="일정2" localSheetId="2"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입범석">#REF!</definedName>
    <definedName name="재료비" localSheetId="3" hidden="1">{#N/A,#N/A,FALSE,"BODY"}</definedName>
    <definedName name="재료비" localSheetId="2" hidden="1">{#N/A,#N/A,FALSE,"BODY"}</definedName>
    <definedName name="재료비" hidden="1">{#N/A,#N/A,FALSE,"BODY"}</definedName>
    <definedName name="전장su">#REF!</definedName>
    <definedName name="정비대수" localSheetId="3" hidden="1">{#N/A,#N/A,FALSE,"인원";#N/A,#N/A,FALSE,"비용2";#N/A,#N/A,FALSE,"비용1";#N/A,#N/A,FALSE,"비용";#N/A,#N/A,FALSE,"보증2";#N/A,#N/A,FALSE,"보증1";#N/A,#N/A,FALSE,"보증";#N/A,#N/A,FALSE,"손익1";#N/A,#N/A,FALSE,"손익";#N/A,#N/A,FALSE,"부서별매출";#N/A,#N/A,FALSE,"매출"}</definedName>
    <definedName name="정비대수" localSheetId="2"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종원">#N/A</definedName>
    <definedName name="차종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3" hidden="1">{#N/A,#N/A,TRUE,"일정"}</definedName>
    <definedName name="차차" localSheetId="2" hidden="1">{#N/A,#N/A,TRUE,"일정"}</definedName>
    <definedName name="차차" hidden="1">{#N/A,#N/A,TRUE,"일정"}</definedName>
    <definedName name="차체2">#REF!</definedName>
    <definedName name="초ㅐ" localSheetId="3" hidden="1">{"'Monthly 1997'!$A$3:$S$89"}</definedName>
    <definedName name="초ㅐ" localSheetId="2" hidden="1">{"'Monthly 1997'!$A$3:$S$89"}</definedName>
    <definedName name="초ㅐ" hidden="1">{"'Monthly 1997'!$A$3:$S$89"}</definedName>
    <definedName name="커버" localSheetId="3">[3]!_a1Z,[3]!_a2Z</definedName>
    <definedName name="커버" localSheetId="2">[3]!_a1Z,[3]!_a2Z</definedName>
    <definedName name="커버" localSheetId="1">[3]!_a1Z,[3]!_a2Z</definedName>
    <definedName name="커버">[0]!_a1Z,[0]!_a2Z</definedName>
    <definedName name="템플리트모듈1" localSheetId="3">[3]!BlankMacro1</definedName>
    <definedName name="템플리트모듈1" localSheetId="2">[3]!BlankMacro1</definedName>
    <definedName name="템플리트모듈1" localSheetId="1">[3]!BlankMacro1</definedName>
    <definedName name="템플리트모듈1">[0]!BlankMacro1</definedName>
    <definedName name="템플리트모듈2" localSheetId="3">[3]!BlankMacro1</definedName>
    <definedName name="템플리트모듈2" localSheetId="2">[3]!BlankMacro1</definedName>
    <definedName name="템플리트모듈2" localSheetId="1">[3]!BlankMacro1</definedName>
    <definedName name="템플리트모듈2">[0]!BlankMacro1</definedName>
    <definedName name="템플리트모듈3" localSheetId="3">[3]!BlankMacro1</definedName>
    <definedName name="템플리트모듈3" localSheetId="2">[3]!BlankMacro1</definedName>
    <definedName name="템플리트모듈3" localSheetId="1">[3]!BlankMacro1</definedName>
    <definedName name="템플리트모듈3">[0]!BlankMacro1</definedName>
    <definedName name="템플리트모듈4" localSheetId="3">[3]!BlankMacro1</definedName>
    <definedName name="템플리트모듈4" localSheetId="2">[3]!BlankMacro1</definedName>
    <definedName name="템플리트모듈4" localSheetId="1">[3]!BlankMacro1</definedName>
    <definedName name="템플리트모듈4">[0]!BlankMacro1</definedName>
    <definedName name="템플리트모듈5" localSheetId="3">[3]!BlankMacro1</definedName>
    <definedName name="템플리트모듈5" localSheetId="2">[3]!BlankMacro1</definedName>
    <definedName name="템플리트모듈5" localSheetId="1">[3]!BlankMacro1</definedName>
    <definedName name="템플리트모듈5">[0]!BlankMacro1</definedName>
    <definedName name="템플리트모듈6" localSheetId="3">[3]!BlankMacro1</definedName>
    <definedName name="템플리트모듈6" localSheetId="2">[3]!BlankMacro1</definedName>
    <definedName name="템플리트모듈6" localSheetId="1">[3]!BlankMacro1</definedName>
    <definedName name="템플리트모듈6">[0]!BlankMacro1</definedName>
    <definedName name="판매보증" localSheetId="3" hidden="1">{#N/A,#N/A,FALSE,"인원";#N/A,#N/A,FALSE,"비용2";#N/A,#N/A,FALSE,"비용1";#N/A,#N/A,FALSE,"비용";#N/A,#N/A,FALSE,"보증2";#N/A,#N/A,FALSE,"보증1";#N/A,#N/A,FALSE,"보증";#N/A,#N/A,FALSE,"손익1";#N/A,#N/A,FALSE,"손익";#N/A,#N/A,FALSE,"부서별매출";#N/A,#N/A,FALSE,"매출"}</definedName>
    <definedName name="판매보증" localSheetId="2"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품목">#REF!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Q48" i="4" l="1"/>
  <c r="O48" i="4"/>
  <c r="N48" i="4"/>
  <c r="U40" i="4"/>
  <c r="S40" i="4"/>
  <c r="P40" i="4"/>
  <c r="N40" i="4"/>
  <c r="AC30" i="4"/>
  <c r="AC28" i="4"/>
  <c r="N10" i="4"/>
  <c r="N9" i="4"/>
  <c r="N8" i="4"/>
  <c r="M7" i="4"/>
  <c r="W4" i="4"/>
  <c r="Z41" i="3"/>
  <c r="N41" i="4" s="1"/>
  <c r="AG40" i="3"/>
  <c r="AE40" i="3"/>
  <c r="AB40" i="3"/>
  <c r="Z40" i="3"/>
  <c r="Q30" i="3"/>
  <c r="Q28" i="3"/>
  <c r="AA13" i="3"/>
  <c r="O13" i="4" s="1"/>
  <c r="Z10" i="3"/>
  <c r="Z8" i="3"/>
  <c r="Y7" i="3"/>
  <c r="E238" i="2"/>
  <c r="E237" i="2"/>
  <c r="E236" i="2"/>
  <c r="E235" i="2"/>
  <c r="E234" i="2"/>
  <c r="E233" i="2"/>
  <c r="E13" i="2" s="1"/>
  <c r="N232" i="2"/>
  <c r="M232" i="2"/>
  <c r="L232" i="2"/>
  <c r="K232" i="2"/>
  <c r="J232" i="2"/>
  <c r="I232" i="2"/>
  <c r="H232" i="2"/>
  <c r="G232" i="2"/>
  <c r="F232" i="2"/>
  <c r="N231" i="2"/>
  <c r="M231" i="2"/>
  <c r="L231" i="2"/>
  <c r="K231" i="2"/>
  <c r="J231" i="2"/>
  <c r="I231" i="2"/>
  <c r="H231" i="2"/>
  <c r="G231" i="2"/>
  <c r="F231" i="2"/>
  <c r="E231" i="2"/>
  <c r="E232" i="2" s="1"/>
  <c r="N230" i="2"/>
  <c r="M230" i="2"/>
  <c r="L230" i="2"/>
  <c r="K230" i="2"/>
  <c r="J230" i="2"/>
  <c r="I230" i="2"/>
  <c r="H230" i="2"/>
  <c r="G230" i="2"/>
  <c r="F230" i="2"/>
  <c r="E221" i="2"/>
  <c r="E215" i="2"/>
  <c r="E213" i="2"/>
  <c r="P209" i="2"/>
  <c r="P208" i="2"/>
  <c r="E207" i="2"/>
  <c r="M206" i="2"/>
  <c r="L206" i="2"/>
  <c r="K206" i="2"/>
  <c r="M205" i="2"/>
  <c r="E25" i="2" s="1"/>
  <c r="L205" i="2"/>
  <c r="E208" i="2" s="1"/>
  <c r="K205" i="2"/>
  <c r="E212" i="2" s="1"/>
  <c r="H205" i="2"/>
  <c r="G205" i="2"/>
  <c r="F205" i="2"/>
  <c r="E205" i="2"/>
  <c r="M204" i="2"/>
  <c r="L204" i="2"/>
  <c r="K204" i="2"/>
  <c r="H204" i="2"/>
  <c r="G204" i="2"/>
  <c r="F204" i="2"/>
  <c r="E204" i="2"/>
  <c r="M203" i="2"/>
  <c r="L203" i="2"/>
  <c r="K203" i="2"/>
  <c r="H203" i="2"/>
  <c r="G203" i="2"/>
  <c r="F203" i="2"/>
  <c r="E203" i="2"/>
  <c r="M202" i="2"/>
  <c r="L202" i="2"/>
  <c r="K202" i="2"/>
  <c r="G202" i="2"/>
  <c r="F202" i="2"/>
  <c r="E202" i="2"/>
  <c r="M201" i="2"/>
  <c r="L201" i="2"/>
  <c r="K201" i="2"/>
  <c r="H201" i="2"/>
  <c r="G201" i="2"/>
  <c r="F201" i="2"/>
  <c r="E201" i="2"/>
  <c r="M200" i="2"/>
  <c r="L200" i="2"/>
  <c r="K200" i="2"/>
  <c r="H200" i="2"/>
  <c r="G200" i="2"/>
  <c r="F200" i="2"/>
  <c r="E200" i="2"/>
  <c r="M199" i="2"/>
  <c r="L199" i="2"/>
  <c r="K199" i="2"/>
  <c r="H199" i="2"/>
  <c r="G199" i="2"/>
  <c r="F199" i="2"/>
  <c r="E199" i="2"/>
  <c r="M198" i="2"/>
  <c r="L198" i="2"/>
  <c r="K198" i="2"/>
  <c r="H198" i="2"/>
  <c r="G198" i="2"/>
  <c r="F198" i="2"/>
  <c r="E198" i="2"/>
  <c r="M197" i="2"/>
  <c r="L197" i="2"/>
  <c r="K197" i="2"/>
  <c r="H197" i="2"/>
  <c r="G197" i="2"/>
  <c r="F197" i="2"/>
  <c r="E197" i="2"/>
  <c r="M196" i="2"/>
  <c r="L196" i="2"/>
  <c r="K196" i="2"/>
  <c r="H196" i="2"/>
  <c r="G196" i="2"/>
  <c r="F196" i="2"/>
  <c r="E196" i="2"/>
  <c r="M195" i="2"/>
  <c r="L195" i="2"/>
  <c r="K195" i="2"/>
  <c r="H195" i="2"/>
  <c r="G195" i="2"/>
  <c r="F195" i="2"/>
  <c r="E195" i="2"/>
  <c r="M194" i="2"/>
  <c r="L194" i="2"/>
  <c r="K194" i="2"/>
  <c r="H194" i="2"/>
  <c r="G194" i="2"/>
  <c r="F194" i="2"/>
  <c r="E194" i="2"/>
  <c r="M193" i="2"/>
  <c r="L193" i="2"/>
  <c r="K193" i="2"/>
  <c r="H193" i="2"/>
  <c r="G193" i="2"/>
  <c r="F193" i="2"/>
  <c r="E193" i="2"/>
  <c r="M192" i="2"/>
  <c r="L192" i="2"/>
  <c r="K192" i="2"/>
  <c r="H192" i="2"/>
  <c r="G192" i="2"/>
  <c r="F192" i="2"/>
  <c r="E192" i="2"/>
  <c r="E190" i="2"/>
  <c r="E171" i="2"/>
  <c r="E162" i="2"/>
  <c r="E155" i="2"/>
  <c r="E147" i="2"/>
  <c r="E146" i="2"/>
  <c r="J141" i="2"/>
  <c r="H141" i="2"/>
  <c r="G141" i="2"/>
  <c r="G140" i="2"/>
  <c r="K138" i="2"/>
  <c r="J138" i="2"/>
  <c r="I138" i="2"/>
  <c r="H138" i="2"/>
  <c r="G138" i="2"/>
  <c r="E138" i="2"/>
  <c r="Q137" i="2"/>
  <c r="P137" i="2"/>
  <c r="R137" i="2" s="1"/>
  <c r="E137" i="2"/>
  <c r="E129" i="2"/>
  <c r="E127" i="2"/>
  <c r="E123" i="2"/>
  <c r="E125" i="2" s="1"/>
  <c r="E119" i="2"/>
  <c r="E118" i="2"/>
  <c r="K111" i="2"/>
  <c r="E128" i="2" s="1"/>
  <c r="J104" i="2"/>
  <c r="H85" i="2"/>
  <c r="G85" i="2"/>
  <c r="J85" i="2" s="1"/>
  <c r="F85" i="2"/>
  <c r="H84" i="2"/>
  <c r="G84" i="2"/>
  <c r="F84" i="2"/>
  <c r="J84" i="2" s="1"/>
  <c r="J83" i="2"/>
  <c r="H83" i="2"/>
  <c r="G83" i="2"/>
  <c r="F83" i="2"/>
  <c r="H81" i="2"/>
  <c r="G81" i="2"/>
  <c r="J81" i="2" s="1"/>
  <c r="F81" i="2"/>
  <c r="D76" i="2"/>
  <c r="J72" i="2"/>
  <c r="H72" i="2"/>
  <c r="G72" i="2"/>
  <c r="E72" i="2"/>
  <c r="E70" i="2"/>
  <c r="H66" i="2"/>
  <c r="G66" i="2"/>
  <c r="J66" i="2" s="1"/>
  <c r="F66" i="2"/>
  <c r="H65" i="2"/>
  <c r="E68" i="2" s="1"/>
  <c r="G65" i="2"/>
  <c r="F65" i="2"/>
  <c r="J65" i="2" s="1"/>
  <c r="E56" i="2"/>
  <c r="E58" i="2" s="1"/>
  <c r="E61" i="2" s="1"/>
  <c r="J103" i="2" s="1"/>
  <c r="E49" i="2"/>
  <c r="P46" i="2"/>
  <c r="I46" i="2"/>
  <c r="I123" i="2" s="1"/>
  <c r="I125" i="2" s="1"/>
  <c r="E46" i="2"/>
  <c r="K43" i="2"/>
  <c r="K46" i="2" s="1"/>
  <c r="I43" i="2"/>
  <c r="G43" i="2"/>
  <c r="G46" i="2" s="1"/>
  <c r="E43" i="2"/>
  <c r="K42" i="2"/>
  <c r="I42" i="2"/>
  <c r="G42" i="2"/>
  <c r="E42" i="2"/>
  <c r="E50" i="2" s="1"/>
  <c r="E19" i="2"/>
  <c r="E10" i="2"/>
  <c r="K4" i="2"/>
  <c r="E242" i="1"/>
  <c r="E241" i="1"/>
  <c r="E240" i="1"/>
  <c r="E239" i="1"/>
  <c r="Z43" i="3" s="1"/>
  <c r="N43" i="4" s="1"/>
  <c r="E238" i="1"/>
  <c r="Z42" i="3" s="1"/>
  <c r="N42" i="4" s="1"/>
  <c r="E237" i="1"/>
  <c r="E236" i="1"/>
  <c r="N235" i="1"/>
  <c r="M235" i="1"/>
  <c r="L235" i="1"/>
  <c r="K235" i="1"/>
  <c r="J235" i="1"/>
  <c r="I235" i="1"/>
  <c r="H235" i="1"/>
  <c r="G235" i="1"/>
  <c r="F235" i="1"/>
  <c r="N234" i="1"/>
  <c r="M234" i="1"/>
  <c r="L234" i="1"/>
  <c r="K234" i="1"/>
  <c r="J234" i="1"/>
  <c r="I234" i="1"/>
  <c r="H234" i="1"/>
  <c r="G234" i="1"/>
  <c r="F234" i="1"/>
  <c r="E234" i="1"/>
  <c r="E235" i="1" s="1"/>
  <c r="N233" i="1"/>
  <c r="M233" i="1"/>
  <c r="L233" i="1"/>
  <c r="K233" i="1"/>
  <c r="J233" i="1"/>
  <c r="I233" i="1"/>
  <c r="H233" i="1"/>
  <c r="G233" i="1"/>
  <c r="F233" i="1"/>
  <c r="E224" i="1"/>
  <c r="E218" i="1"/>
  <c r="E216" i="1"/>
  <c r="E210" i="1"/>
  <c r="P212" i="1" s="1"/>
  <c r="M209" i="1"/>
  <c r="L209" i="1"/>
  <c r="K209" i="1"/>
  <c r="M208" i="1"/>
  <c r="E212" i="1" s="1"/>
  <c r="L208" i="1"/>
  <c r="E211" i="1" s="1"/>
  <c r="K208" i="1"/>
  <c r="E213" i="1" s="1"/>
  <c r="AC46" i="3" s="1"/>
  <c r="Q46" i="4" s="1"/>
  <c r="H208" i="1"/>
  <c r="G208" i="1"/>
  <c r="F208" i="1"/>
  <c r="E208" i="1"/>
  <c r="D208" i="1"/>
  <c r="M207" i="1"/>
  <c r="L207" i="1"/>
  <c r="K207" i="1"/>
  <c r="H207" i="1"/>
  <c r="G207" i="1"/>
  <c r="F207" i="1"/>
  <c r="E207" i="1"/>
  <c r="D207" i="1"/>
  <c r="M206" i="1"/>
  <c r="L206" i="1"/>
  <c r="K206" i="1"/>
  <c r="H206" i="1"/>
  <c r="G206" i="1"/>
  <c r="F206" i="1"/>
  <c r="E206" i="1"/>
  <c r="D206" i="1"/>
  <c r="M205" i="1"/>
  <c r="L205" i="1"/>
  <c r="K205" i="1"/>
  <c r="G205" i="1"/>
  <c r="F205" i="1"/>
  <c r="E205" i="1"/>
  <c r="M204" i="1"/>
  <c r="L204" i="1"/>
  <c r="K204" i="1"/>
  <c r="H204" i="1"/>
  <c r="G204" i="1"/>
  <c r="F204" i="1"/>
  <c r="E204" i="1"/>
  <c r="D204" i="1"/>
  <c r="M203" i="1"/>
  <c r="L203" i="1"/>
  <c r="K203" i="1"/>
  <c r="H203" i="1"/>
  <c r="G203" i="1"/>
  <c r="F203" i="1"/>
  <c r="E203" i="1"/>
  <c r="D203" i="1"/>
  <c r="M202" i="1"/>
  <c r="L202" i="1"/>
  <c r="K202" i="1"/>
  <c r="H202" i="1"/>
  <c r="G202" i="1"/>
  <c r="F202" i="1"/>
  <c r="E202" i="1"/>
  <c r="D202" i="1"/>
  <c r="M201" i="1"/>
  <c r="L201" i="1"/>
  <c r="K201" i="1"/>
  <c r="H201" i="1"/>
  <c r="G201" i="1"/>
  <c r="F201" i="1"/>
  <c r="E201" i="1"/>
  <c r="D201" i="1"/>
  <c r="M200" i="1"/>
  <c r="L200" i="1"/>
  <c r="K200" i="1"/>
  <c r="H200" i="1"/>
  <c r="G200" i="1"/>
  <c r="F200" i="1"/>
  <c r="E200" i="1"/>
  <c r="M199" i="1"/>
  <c r="L199" i="1"/>
  <c r="K199" i="1"/>
  <c r="H199" i="1"/>
  <c r="G199" i="1"/>
  <c r="F199" i="1"/>
  <c r="E199" i="1"/>
  <c r="D199" i="1"/>
  <c r="M198" i="1"/>
  <c r="L198" i="1"/>
  <c r="K198" i="1"/>
  <c r="H198" i="1"/>
  <c r="G198" i="1"/>
  <c r="F198" i="1"/>
  <c r="E198" i="1"/>
  <c r="D198" i="1"/>
  <c r="M197" i="1"/>
  <c r="L197" i="1"/>
  <c r="K197" i="1"/>
  <c r="H197" i="1"/>
  <c r="G197" i="1"/>
  <c r="F197" i="1"/>
  <c r="E197" i="1"/>
  <c r="D197" i="1"/>
  <c r="M196" i="1"/>
  <c r="L196" i="1"/>
  <c r="K196" i="1"/>
  <c r="H196" i="1"/>
  <c r="G196" i="1"/>
  <c r="F196" i="1"/>
  <c r="E196" i="1"/>
  <c r="D196" i="1"/>
  <c r="M195" i="1"/>
  <c r="L195" i="1"/>
  <c r="K195" i="1"/>
  <c r="H195" i="1"/>
  <c r="G195" i="1"/>
  <c r="F195" i="1"/>
  <c r="E195" i="1"/>
  <c r="D195" i="1"/>
  <c r="M194" i="1"/>
  <c r="L194" i="1"/>
  <c r="E193" i="1"/>
  <c r="E174" i="1"/>
  <c r="E165" i="1"/>
  <c r="E158" i="1"/>
  <c r="E150" i="1"/>
  <c r="E149" i="1"/>
  <c r="J144" i="1"/>
  <c r="H144" i="1"/>
  <c r="G144" i="1"/>
  <c r="G143" i="1"/>
  <c r="K141" i="1"/>
  <c r="J141" i="1"/>
  <c r="I141" i="1"/>
  <c r="H141" i="1"/>
  <c r="G141" i="1"/>
  <c r="E141" i="1"/>
  <c r="Q140" i="1"/>
  <c r="P140" i="1"/>
  <c r="R140" i="1" s="1"/>
  <c r="E140" i="1"/>
  <c r="E132" i="1"/>
  <c r="E130" i="1"/>
  <c r="E122" i="1"/>
  <c r="E121" i="1"/>
  <c r="K114" i="1"/>
  <c r="E131" i="1" s="1"/>
  <c r="J107" i="1"/>
  <c r="H88" i="1"/>
  <c r="G88" i="1"/>
  <c r="J88" i="1" s="1"/>
  <c r="F88" i="1"/>
  <c r="H87" i="1"/>
  <c r="G87" i="1"/>
  <c r="F87" i="1"/>
  <c r="J87" i="1" s="1"/>
  <c r="J86" i="1"/>
  <c r="H86" i="1"/>
  <c r="G86" i="1"/>
  <c r="F86" i="1"/>
  <c r="H84" i="1"/>
  <c r="G84" i="1"/>
  <c r="J84" i="1" s="1"/>
  <c r="F84" i="1"/>
  <c r="D79" i="1"/>
  <c r="D76" i="1"/>
  <c r="J75" i="1"/>
  <c r="H75" i="1"/>
  <c r="G75" i="1"/>
  <c r="E75" i="1"/>
  <c r="E73" i="1"/>
  <c r="H69" i="1"/>
  <c r="J69" i="1" s="1"/>
  <c r="G69" i="1"/>
  <c r="F69" i="1"/>
  <c r="H68" i="1"/>
  <c r="E71" i="1" s="1"/>
  <c r="G68" i="1"/>
  <c r="F68" i="1"/>
  <c r="J68" i="1" s="1"/>
  <c r="E61" i="1"/>
  <c r="E64" i="1" s="1"/>
  <c r="J106" i="1" s="1"/>
  <c r="E59" i="1"/>
  <c r="E76" i="1" s="1"/>
  <c r="G52" i="1"/>
  <c r="E52" i="1"/>
  <c r="P49" i="1"/>
  <c r="K49" i="1"/>
  <c r="K126" i="1" s="1"/>
  <c r="K128" i="1" s="1"/>
  <c r="G49" i="1"/>
  <c r="G126" i="1" s="1"/>
  <c r="G128" i="1" s="1"/>
  <c r="E49" i="1"/>
  <c r="E126" i="1" s="1"/>
  <c r="E128" i="1" s="1"/>
  <c r="E47" i="1"/>
  <c r="J140" i="1" s="1"/>
  <c r="K46" i="1"/>
  <c r="I46" i="1"/>
  <c r="I49" i="1" s="1"/>
  <c r="G46" i="1"/>
  <c r="E46" i="1"/>
  <c r="K45" i="1"/>
  <c r="I45" i="1"/>
  <c r="G45" i="1"/>
  <c r="G53" i="1" s="1"/>
  <c r="E45" i="1"/>
  <c r="E53" i="1" s="1"/>
  <c r="E13" i="1"/>
  <c r="D13" i="1"/>
  <c r="E10" i="1"/>
  <c r="K4" i="1"/>
  <c r="I126" i="1" l="1"/>
  <c r="I128" i="1" s="1"/>
  <c r="I52" i="1"/>
  <c r="I53" i="1" s="1"/>
  <c r="E125" i="1"/>
  <c r="E94" i="1"/>
  <c r="G123" i="2"/>
  <c r="G125" i="2" s="1"/>
  <c r="E126" i="2" s="1"/>
  <c r="G49" i="2"/>
  <c r="E122" i="2"/>
  <c r="E129" i="1"/>
  <c r="H76" i="1"/>
  <c r="H79" i="1" s="1"/>
  <c r="H80" i="1" s="1"/>
  <c r="G76" i="1"/>
  <c r="G79" i="1" s="1"/>
  <c r="G80" i="1" s="1"/>
  <c r="E79" i="1"/>
  <c r="E80" i="1" s="1"/>
  <c r="J76" i="1"/>
  <c r="J79" i="1" s="1"/>
  <c r="J80" i="1" s="1"/>
  <c r="E19" i="1"/>
  <c r="AA12" i="3" s="1"/>
  <c r="O12" i="4" s="1"/>
  <c r="AC44" i="3"/>
  <c r="Q44" i="4" s="1"/>
  <c r="G50" i="2"/>
  <c r="K123" i="2"/>
  <c r="K125" i="2" s="1"/>
  <c r="K49" i="2"/>
  <c r="AC45" i="3"/>
  <c r="Q45" i="4" s="1"/>
  <c r="E25" i="1"/>
  <c r="E91" i="2"/>
  <c r="K50" i="2"/>
  <c r="E215" i="1"/>
  <c r="E163" i="2"/>
  <c r="E169" i="2" s="1"/>
  <c r="E188" i="2" s="1"/>
  <c r="E209" i="2"/>
  <c r="P211" i="1"/>
  <c r="G140" i="1"/>
  <c r="E28" i="1"/>
  <c r="K52" i="1"/>
  <c r="AA11" i="3" s="1"/>
  <c r="O11" i="4" s="1"/>
  <c r="H140" i="1"/>
  <c r="I49" i="2"/>
  <c r="I50" i="2" s="1"/>
  <c r="E73" i="2"/>
  <c r="E210" i="2"/>
  <c r="I140" i="1"/>
  <c r="E166" i="1"/>
  <c r="E172" i="1" s="1"/>
  <c r="E191" i="1" s="1"/>
  <c r="E44" i="2"/>
  <c r="E51" i="2" l="1"/>
  <c r="E54" i="1"/>
  <c r="E164" i="1"/>
  <c r="E161" i="2"/>
  <c r="E81" i="1"/>
  <c r="E106" i="1" s="1"/>
  <c r="E12" i="1" s="1"/>
  <c r="H73" i="2"/>
  <c r="H76" i="2" s="1"/>
  <c r="H77" i="2" s="1"/>
  <c r="G73" i="2"/>
  <c r="G76" i="2" s="1"/>
  <c r="G77" i="2" s="1"/>
  <c r="E76" i="2"/>
  <c r="E77" i="2" s="1"/>
  <c r="J73" i="2"/>
  <c r="J76" i="2" s="1"/>
  <c r="J77" i="2" s="1"/>
  <c r="K140" i="1"/>
  <c r="K53" i="1"/>
  <c r="J137" i="2"/>
  <c r="I137" i="2"/>
  <c r="H137" i="2"/>
  <c r="G137" i="2"/>
  <c r="K137" i="2"/>
  <c r="E78" i="2" l="1"/>
  <c r="E103" i="2" s="1"/>
  <c r="E12" i="2" s="1"/>
  <c r="E11" i="1"/>
  <c r="E108" i="1"/>
  <c r="J108" i="1"/>
  <c r="E11" i="2"/>
  <c r="J105" i="2"/>
  <c r="E105" i="2" l="1"/>
</calcChain>
</file>

<file path=xl/sharedStrings.xml><?xml version="1.0" encoding="utf-8"?>
<sst xmlns="http://schemas.openxmlformats.org/spreadsheetml/2006/main" count="1313" uniqueCount="738">
  <si>
    <t>УТВЕРЖДАЮ</t>
  </si>
  <si>
    <t>Бизнес план</t>
  </si>
  <si>
    <t>«Создание интенсивного фруктового сада»</t>
  </si>
  <si>
    <t>Проект</t>
  </si>
  <si>
    <t>Цель проекта</t>
  </si>
  <si>
    <t>Создание интенсивного фруктового сада (виноград , черешня, персики, груша)</t>
  </si>
  <si>
    <t>Стоимость проекта, $</t>
  </si>
  <si>
    <t>Выручка при полной мощности, $</t>
  </si>
  <si>
    <t>Спрос на продукцию проекта на рынке, $</t>
  </si>
  <si>
    <t>Место размещения проекта</t>
  </si>
  <si>
    <t xml:space="preserve">Андижанская   область,   Избасканский   район,  МФИ "Чекёр" </t>
  </si>
  <si>
    <t>Инициатор проекта (местный инвестор)</t>
  </si>
  <si>
    <t>OOO «YUKSALISH BUYUK ISHONCH»</t>
  </si>
  <si>
    <t>Дата создания компании, юридический адрес, существующей деятельности компании, ФИО Руководителей и главбуха, контакты</t>
  </si>
  <si>
    <t>Кулдашев К.К (паспорт АВ 2353695 г. г. Избаскан ИИБ 2112.2015 г.)  +998 94 5692035</t>
  </si>
  <si>
    <t xml:space="preserve">Размер уставного капитала, состав учредителей и их доля в уставном капитале, долги компании, годовой оборот и прибыль за последний год, </t>
  </si>
  <si>
    <t>Уставный фонд 13,86 млн. сум, 100% учредитель Кулдашев К.К</t>
  </si>
  <si>
    <t>Опыта в реализации аналогичных проектов, Наличие дистрибьютерских сети для реализации продукции, Прочие данные об инициаторе</t>
  </si>
  <si>
    <t>Имеет опыт реализации проектов в садводстве</t>
  </si>
  <si>
    <t>Общая сумма инвестиций в проект, $</t>
  </si>
  <si>
    <t>Целевое назначение инвестиций в проект</t>
  </si>
  <si>
    <t>Здания, вспомогательное оборудование, запасы сырья, финансовые издержки</t>
  </si>
  <si>
    <t>Иностранный инвестор</t>
  </si>
  <si>
    <t>На стадии поиска</t>
  </si>
  <si>
    <t>Кредитор</t>
  </si>
  <si>
    <t>Общая сумма кредитов в проект, $</t>
  </si>
  <si>
    <t>Технологическое оборудование</t>
  </si>
  <si>
    <t>Состояние</t>
  </si>
  <si>
    <t xml:space="preserve">Продукция </t>
  </si>
  <si>
    <t>Номенклатура продукции</t>
  </si>
  <si>
    <t>Наименование продукции</t>
  </si>
  <si>
    <t>виноград</t>
  </si>
  <si>
    <t xml:space="preserve"> черешня</t>
  </si>
  <si>
    <t>персики</t>
  </si>
  <si>
    <t>груша</t>
  </si>
  <si>
    <t>Ножи, вилки, ложки</t>
  </si>
  <si>
    <t>Фото, эскиз</t>
  </si>
  <si>
    <t>Стаканчики (0,2-0,5 л.)</t>
  </si>
  <si>
    <t>Свойства готовой продукции:</t>
  </si>
  <si>
    <r>
      <rPr>
        <b/>
        <sz val="14"/>
        <rFont val="Arial"/>
        <family val="2"/>
        <charset val="204"/>
      </rPr>
      <t>Виноград</t>
    </r>
    <r>
      <rPr>
        <sz val="14"/>
        <rFont val="Arial"/>
        <family val="2"/>
        <charset val="204"/>
      </rPr>
      <t xml:space="preserve">--Состав виноградных ягод очень богатый и разнообразный. В него включено множество микроэлементов, витаминов, и даже фитостерины. Именно они препятствуют развитию раковых заболеваний и являются мощными антиоксидантами. Также в виноградных ягодах имеются:витамины групп С, В, Р, Н, А;кальций;фтор;цинк;бор;фосфор;сера;органические кислоты;сахариды.Вообще в данной ягоде содержится около 200 различных веществ и микроэлементов, которые оказывают на человеческий организм благоприятное воздействие. И находятся они не только в плодах, но и в косточках, кожице, листьях. Как ни странно, в последнее время листья тоже нашли применение в кулинарии именно благодаря своей полезности.Польза винограда для организма женщины просто неоценима. Даже у больных раком молочной железы эти чудодейственные ягоды могут не только остановить процесс развития опухоли, но и подавить новообразования.
</t>
    </r>
  </si>
  <si>
    <r>
      <t>Черешня--</t>
    </r>
    <r>
      <rPr>
        <sz val="14"/>
        <rFont val="Arial"/>
        <family val="2"/>
        <charset val="204"/>
      </rPr>
      <t xml:space="preserve">Эта ранняя плодовая культура относится к семейству Розоцветных; насчитывают более 300 сортов. Ягоды небольшие, упругие, с сочной сладкой мякотью. Цвет ягод варьируется от жёлтого до пурпурно-красного оттенка в зависимости от степени зрелости и сорта. Внутри ягод имеются небольшие косточки с толстой, древесной оболочкой.Особый интерес вызывает состав ягодок! Ведь в черешне содержатся:Витамин С, В, Е, РР;Бета-каротин;Холин;Полезные органические кислоты: яблочная, лимонная, янтарная;
Фтор, железо, цинк, натрий, медь, хром, кобальт, кремний, йод;Флавоноиды;Пектин;Глюкоза;Клетчатка;Кумарины.Глядя на такую насыщенность витаминами и минеральными веществами, сомневаться в пользе черешни не приходится. И всё же следует разобраться, чем же полезна и, возможно, вредна эта ягодка для человеческого здоровья.Самую большую долю полезных микроэлементов в черешне составляет витамин С.   Этого вещества в 100 граммах спелой ягодки содержится около 15 % от норматива общей потребности для взрослого человека. Т.е., чтобы обеспечить ежедневную норму витамина С взрослому человеку, необходимо съесть примерно полкило черешни. Хотя это довольно грубый подсчёт, потому что нужно учитывать и другие варианты пищи, употребляемой за день, а также индивидуальную восприимчивость к указанному элементу. Но всё же витамин С важен для защиты организма от инфекционных заболеваний, укрепления сосудов, усиления иммунной системы. Поэтому, употребляя эту ягодку в сезон, можно значительно подпитать свой организм этим важным витамином. 
</t>
    </r>
  </si>
  <si>
    <r>
      <rPr>
        <b/>
        <sz val="14"/>
        <rFont val="Arial"/>
        <family val="2"/>
        <charset val="204"/>
      </rPr>
      <t>Персик</t>
    </r>
    <r>
      <rPr>
        <sz val="14"/>
        <rFont val="Arial"/>
        <family val="2"/>
        <charset val="204"/>
      </rPr>
      <t xml:space="preserve"> --Персик не просто любят и с удовольствием едят в свежем и в консервированном виде. В некоторых странах персиковое дерево и его плоды почитают как дар богов, способный наполнить жизненными силами, вылечить от множества болезней, отогнать злых духов и принести в дом счастье и благополучие. А современные учёные исследования подтверждают его многочисленные полезные и лечебные свойства.Плоды персиковых деревьев содержат флавоноиды, каротиноиды, сахара, доля которых в некоторых сортах может достигать 15-20%, органические кислоты (винную, яблочную, хинную, лимонную) эфирное масло, витамины, соли различных минералов.
</t>
    </r>
  </si>
  <si>
    <r>
      <t>Груша--</t>
    </r>
    <r>
      <rPr>
        <sz val="14"/>
        <rFont val="Arial"/>
        <family val="2"/>
        <charset val="204"/>
      </rPr>
      <t>Это плодовое растение с многотысячелетней историей культивирования, которое почти всё это время борется за право быть не хуже своего близкого родственника – яблока. И груша действительно не хуже. Калий, антиоксиданты, грубые пищевые волокна, меньшее количество фруктовых кислот, связанные с клетчаткой «лёгкие» сахара и другие полезные вещества делают этот фрукт одновременно и вкусным, и полезным, а в некоторых случаях – лекарственным. Экспериментально доказана, например, способность груш снижать риски развития диабета 2-го типа и предотвращать инсульты.</t>
    </r>
  </si>
  <si>
    <t>Область применения</t>
  </si>
  <si>
    <t>Пищевая промышленность</t>
  </si>
  <si>
    <t>Формы упаковки и транспортировки</t>
  </si>
  <si>
    <t>Упаковывается в пленочные мешки и многслойные гофроящики</t>
  </si>
  <si>
    <t>Наличие документов стандартизации (ГОСТы, ТУ и др. код ТН ВЭД)</t>
  </si>
  <si>
    <t xml:space="preserve">код тн ВЭД 08 10-- Прочие фрукты, свежие
</t>
  </si>
  <si>
    <t xml:space="preserve">Код 08 06 109 000 , 08 06 101 000,--виноград фрукта,08 09 290 000--фрукта черешня, 08 09 309 000--персик, 08 08 309 000--груша
</t>
  </si>
  <si>
    <t>Прочие свойства</t>
  </si>
  <si>
    <t>Производители аналогичной продукции, бренды и торговые знаки</t>
  </si>
  <si>
    <t>Оптовые цены на готовую продукцию на рынке в среднем  $/кг</t>
  </si>
  <si>
    <t xml:space="preserve">Площадь интен. сада, га </t>
  </si>
  <si>
    <t>Количество саженцев в 1 га</t>
  </si>
  <si>
    <t>Общее количество деревьев, шт./год</t>
  </si>
  <si>
    <t>Урожайность 1 дерево, кг</t>
  </si>
  <si>
    <t>цены карликовых саженец</t>
  </si>
  <si>
    <t>Общая проектная мощность урожайность кг</t>
  </si>
  <si>
    <t>Выручка при полной мощности, $ в год</t>
  </si>
  <si>
    <t>Спрос</t>
  </si>
  <si>
    <t>Местный рынок</t>
  </si>
  <si>
    <t>Перечень потребителей продукции или услуги</t>
  </si>
  <si>
    <t>Население от 2 лет и старше</t>
  </si>
  <si>
    <t>Количество потребителей продукции или услуги</t>
  </si>
  <si>
    <t>более 20 млн. человек</t>
  </si>
  <si>
    <t>Статистика потребления фрукты   (в день на 1 чел) в мире, (гр)</t>
  </si>
  <si>
    <t>Население региона, чел.</t>
  </si>
  <si>
    <t>Спрос на продукцию проекта на этом рынке, т.</t>
  </si>
  <si>
    <t>Спрос на продукцию проекта, тонн $</t>
  </si>
  <si>
    <t>Прогноз повышения потребления, спроса</t>
  </si>
  <si>
    <t>Спрос на продукцию проекта, $</t>
  </si>
  <si>
    <t>Дополнительный анализ статистической информации (импорт/экспорт, объем производства, статистика цен и др.)  в Узбекистане</t>
  </si>
  <si>
    <t>Наименование</t>
  </si>
  <si>
    <t>2019 год</t>
  </si>
  <si>
    <t>в среднем</t>
  </si>
  <si>
    <t xml:space="preserve">Объем импорта продукции проекта (Узбекистан), $, </t>
  </si>
  <si>
    <t xml:space="preserve">Объем экспорта продукции проекта (Узбекистан),. $ </t>
  </si>
  <si>
    <t>Какие льготы и преференции, а также законы и правила применяются для проекта</t>
  </si>
  <si>
    <t xml:space="preserve">В целях консервативного подхода учтены все налоги
</t>
  </si>
  <si>
    <t>Внешний рынок</t>
  </si>
  <si>
    <t>Перечень страны</t>
  </si>
  <si>
    <t>Соседи по ЦА</t>
  </si>
  <si>
    <t>Россия</t>
  </si>
  <si>
    <t>Украина</t>
  </si>
  <si>
    <t>Белоруссия</t>
  </si>
  <si>
    <t>Количество населении</t>
  </si>
  <si>
    <t>Объем аналогичных производств данной продукции на этом рынке, ед.изм. (количество)</t>
  </si>
  <si>
    <t>Спрос на продукцию проекта на этом рынке, $</t>
  </si>
  <si>
    <t>Сумма спрос на продукцию проекта на этом рынке, $</t>
  </si>
  <si>
    <t>Дополнительный анализ статистической информации (импорт/экспорт)  в странах СНГ ,  коротко объемы рынка для рассматриваемого проекта, все исходные данные для расчета:</t>
  </si>
  <si>
    <t>Страны</t>
  </si>
  <si>
    <t>Объем импорта продукции проекта (Казакистан), млн. $</t>
  </si>
  <si>
    <t>Объем импорта продукции проекта (Россия), млн. $</t>
  </si>
  <si>
    <t>Объем импорта продукции проекта (Украина), млн. $</t>
  </si>
  <si>
    <t>Объем импорта продукции проекта (Таджикистан), млн. $</t>
  </si>
  <si>
    <t>Объем импорта продукции проекта (Кыргызстан), млн. $</t>
  </si>
  <si>
    <t>Объем импорта продукции проекта( Афганистан), млн. $</t>
  </si>
  <si>
    <t>Объем импорта продукции проекта (), млн. $</t>
  </si>
  <si>
    <t>Объем импорта продукции проекта (Казахстан), млн. $</t>
  </si>
  <si>
    <t>Объем импорта продукции проекта (Индия), млн. $</t>
  </si>
  <si>
    <t>Законы, правила, пощлины и льготы</t>
  </si>
  <si>
    <t>Спрос на этом рынке, млн.$</t>
  </si>
  <si>
    <t>Дополнительный анализ статистической информации (импорт/экспорт)  в странах прочих</t>
  </si>
  <si>
    <t>Пееречень потребителей продукции или услуги</t>
  </si>
  <si>
    <t>Норма потребления (в год, в сутки, в месяц)</t>
  </si>
  <si>
    <t>Спрос на продукцию проекта на этом рынке, количество</t>
  </si>
  <si>
    <t>Выводы</t>
  </si>
  <si>
    <t xml:space="preserve">Сравнительные показатели состояния рынка Узбекистана и международных рынков (например, средняя урожайность, объем на душу населения, льготы и др., динамика роста или снижения и другие исходя из специфики проекта) по данному проекту </t>
  </si>
  <si>
    <t xml:space="preserve">Коротко назначение плана продаж(экспорт/местный рынок), оптовых цен и прочие исходные данные для расчета </t>
  </si>
  <si>
    <t>Итого  объем спроса (экспорт/местный рынок), $</t>
  </si>
  <si>
    <t>План продаж (экспорт/местный рынок),  %</t>
  </si>
  <si>
    <t>Доля продаж проекта  на рынке, %</t>
  </si>
  <si>
    <t>Оборудование</t>
  </si>
  <si>
    <t>Ведущие производители оборудования проекта,  существующие передовые технологии и др. обзорные сведения</t>
  </si>
  <si>
    <t xml:space="preserve"> Турция</t>
  </si>
  <si>
    <t>Примеры коммерческих предложений по оборудованию</t>
  </si>
  <si>
    <t>«ICEMAC ENEIUI ISITMA SOGUTMA ITHALAT IHRACAT SANAYI VE TICARET LIMITED SIRKETI »</t>
  </si>
  <si>
    <t>Производительность , (количество/в год)</t>
  </si>
  <si>
    <t>1860600 шт</t>
  </si>
  <si>
    <t>Капельное орошение</t>
  </si>
  <si>
    <t>Сетка</t>
  </si>
  <si>
    <t>Металконструкция</t>
  </si>
  <si>
    <t>Стоимость комплекта оборудования, $</t>
  </si>
  <si>
    <t>Контакты поставщика, сайт, ссылка в интернете</t>
  </si>
  <si>
    <t>https://b2b-postavki.ru/predstavitel/06-sogutma-klima-ithalat-ihracat-sanayi-ve-ticaret-limited-sirketi.html</t>
  </si>
  <si>
    <t>Кратко описание технологического процесса изготовления ГП в предлагаемом оборудовании</t>
  </si>
  <si>
    <t>Процесс 1 — водозаборный узел; 2 — напорообразущий узел; 3 — головная задвижка; 4 — фильтр; 5 — водомерное устройство; 6 — манометр; 7 — каналы связи; 8 — подкормщик; 9 — магистральный трубопровод; 10 — распределительный трубопровод; 11 — дистанционно управляемая задвижка; 12 — оросительные трубопроводы; 13 — микроводовыпуски (капельницы); 14 — датчик необходимости полива; 15 — пульт управления
где Нтах — максимально допустимый напор, м; #min — минимально допустимый напор, м; АНг — разность геодезических отметок начала и конца трубопровода, м; L — длина трубопровода, км.</t>
  </si>
  <si>
    <t>Перечень сырья и его расход, рецептура (потери сырья) чтобы получить ГП (за единицу, за определенный объем) на этом оборудовании</t>
  </si>
  <si>
    <t>Органический удобрения (новоз),удобрения фосфор,удобрения калии,удобрения азот,Аммофос,ящик</t>
  </si>
  <si>
    <t xml:space="preserve">Перечень энергетических ресурсов (электричества, топливо, вода и др.) и его расход при работе оборудования по получению ГП </t>
  </si>
  <si>
    <t>электричество, вода и др.</t>
  </si>
  <si>
    <t>-</t>
  </si>
  <si>
    <t>Площадь здания, сооружения необходимого для размещения данного оборудования, кв.м.</t>
  </si>
  <si>
    <t xml:space="preserve">Количество работников в смену (в сутки, в сезон) при эксплуатации данного оборудования </t>
  </si>
  <si>
    <t>Сведения о выбранном оборудовании</t>
  </si>
  <si>
    <t>Применяемая технология и его описание</t>
  </si>
  <si>
    <t xml:space="preserve">системы   капельного   орошения
«Гидроциклон»,-	защитная сетка ,-	металлоконструкции </t>
  </si>
  <si>
    <t>Колич саженцев, шт.</t>
  </si>
  <si>
    <t xml:space="preserve">Стоимость саженцев, шт. /$ </t>
  </si>
  <si>
    <t>Общая стоимость саженцев</t>
  </si>
  <si>
    <t>Страна происхождения оборудования</t>
  </si>
  <si>
    <t>Общая стоимость комплекта оборудования</t>
  </si>
  <si>
    <t>Занимаемая площадь оборудования, кв.м.</t>
  </si>
  <si>
    <t>Срок поставки и ввода оборудования, мес.</t>
  </si>
  <si>
    <t xml:space="preserve">Перечень оборудования закупаемая на местном рынке </t>
  </si>
  <si>
    <t>Трансформатор, грузовой авто,и др.</t>
  </si>
  <si>
    <t>Сырье и ресурсы</t>
  </si>
  <si>
    <t>Наименование перечень основного сырья, материалов, упаковки</t>
  </si>
  <si>
    <t>органические удобрения (навоз)</t>
  </si>
  <si>
    <t>Саженцы</t>
  </si>
  <si>
    <t>удобрения фосфор</t>
  </si>
  <si>
    <t>удобрения калии</t>
  </si>
  <si>
    <t>удобрения азот</t>
  </si>
  <si>
    <t>Аммофос</t>
  </si>
  <si>
    <t>ящик</t>
  </si>
  <si>
    <t>Источники сырья (местный или импорт)</t>
  </si>
  <si>
    <t>местный</t>
  </si>
  <si>
    <t>Наименование региона источника сырья, примеры.</t>
  </si>
  <si>
    <t>Китай</t>
  </si>
  <si>
    <t>РЕЦЕПТУПА % (Коротко рецептура расхода сырья)</t>
  </si>
  <si>
    <t>тонн</t>
  </si>
  <si>
    <t>кг</t>
  </si>
  <si>
    <t>шт</t>
  </si>
  <si>
    <t>Оптовые цены (Коротко конъюктура цен сырья, материалов и др. на рынке) $</t>
  </si>
  <si>
    <t>Перечень энергетических ресурсов, ед. изм.</t>
  </si>
  <si>
    <t>Эл. Энергия,КВт</t>
  </si>
  <si>
    <t>Вода, куб.м.</t>
  </si>
  <si>
    <t>Природный газ, куб.м.</t>
  </si>
  <si>
    <t>солярка, л</t>
  </si>
  <si>
    <t>Прочее</t>
  </si>
  <si>
    <t>Потребность в энергетических ресурсах в год</t>
  </si>
  <si>
    <t>нет</t>
  </si>
  <si>
    <t>Тарифы, $</t>
  </si>
  <si>
    <t>Регион места размещения</t>
  </si>
  <si>
    <t>Юридический адрес проекта</t>
  </si>
  <si>
    <t>Преимущества места размещения:</t>
  </si>
  <si>
    <t xml:space="preserve">Наличие сырья </t>
  </si>
  <si>
    <t xml:space="preserve">органические удобрения (навоз),удобрения фосфор,удобрения калий,удобрения азот,Аммофос,ящик	</t>
  </si>
  <si>
    <t>Наличие мощностей инженерной инфраструктуры (готовое здание, газ, электр, вода и прочее)</t>
  </si>
  <si>
    <t>Эл. Энергия,КВт,Вода, куб.м.</t>
  </si>
  <si>
    <t>Наличие дорожной инфраструктуры (ж-д, авто дороги и др.)</t>
  </si>
  <si>
    <t>Будет уточнено</t>
  </si>
  <si>
    <t xml:space="preserve">Наличие свободного земельного участка, посевных площадей </t>
  </si>
  <si>
    <t>Другие параметры места размещения проекта</t>
  </si>
  <si>
    <t>Существующие здания и прочие основные фонды</t>
  </si>
  <si>
    <t>Необходимые объемы строительства (реконструкции или ремонта)</t>
  </si>
  <si>
    <t>Занимаемая площадь проекта, Га, в том числе:</t>
  </si>
  <si>
    <t>Площадь производственных зданий и сооружений</t>
  </si>
  <si>
    <t xml:space="preserve">Площадь прилегающей к зданиям территории </t>
  </si>
  <si>
    <t xml:space="preserve">Посевные и другие С/Х площади, га  </t>
  </si>
  <si>
    <t>Прочие площади</t>
  </si>
  <si>
    <t>не требуется</t>
  </si>
  <si>
    <t>Прочие сведения</t>
  </si>
  <si>
    <t>Предварительная стоимость 1 кв.м. строительства в регионе, $</t>
  </si>
  <si>
    <t>Предварительная стоимость здания и сооружения проекта, $ (при отсутствии сметы)</t>
  </si>
  <si>
    <t>Сметная стоимость строительной части проекта, $, в том числе</t>
  </si>
  <si>
    <t>Стоимость подготовкии территории строительства</t>
  </si>
  <si>
    <t>Стоимость строительства основных зданий</t>
  </si>
  <si>
    <t>Стоимость объектов обслуживающего значения</t>
  </si>
  <si>
    <t>Стоимость объектов энергетич.  значения</t>
  </si>
  <si>
    <t>Стоимость объектов транспорт значения</t>
  </si>
  <si>
    <t>Стоимость наружных сетей</t>
  </si>
  <si>
    <t>Стоимость озеления и благоустройства</t>
  </si>
  <si>
    <t>Стоимость временных сооружений</t>
  </si>
  <si>
    <t>Стоимость содержания ДСП</t>
  </si>
  <si>
    <t>Стоимость подготовки кадров</t>
  </si>
  <si>
    <t>Стоимость ПИР</t>
  </si>
  <si>
    <t>Резерв на напредвиденные расходы</t>
  </si>
  <si>
    <t>Прибыль подрядчика</t>
  </si>
  <si>
    <t>Срок строительства, мес.</t>
  </si>
  <si>
    <t>Стоимость строительных или ремонтных работ</t>
  </si>
  <si>
    <t xml:space="preserve">Экономическая эффективность </t>
  </si>
  <si>
    <t>Стоимость проекта, $, в том числе</t>
  </si>
  <si>
    <t>Показатели</t>
  </si>
  <si>
    <t>Затраты в национальной валюте</t>
  </si>
  <si>
    <t>Затраты в СКВ</t>
  </si>
  <si>
    <t xml:space="preserve">Всего </t>
  </si>
  <si>
    <t xml:space="preserve">Структура </t>
  </si>
  <si>
    <t xml:space="preserve">Займ / кредит </t>
  </si>
  <si>
    <t>Вспомогательное Оборуд. (Солнцезащитная агросетка)</t>
  </si>
  <si>
    <t>структура</t>
  </si>
  <si>
    <t>Структура</t>
  </si>
  <si>
    <t>Прямые  инвестиции, $ в том числе:</t>
  </si>
  <si>
    <t>Вклад местного инвестора (инициатора), $</t>
  </si>
  <si>
    <t>Вклад иностранного инвестора, $</t>
  </si>
  <si>
    <t>Кредиты или займы, $</t>
  </si>
  <si>
    <t>Наименование кредиторов</t>
  </si>
  <si>
    <t xml:space="preserve">Кредит 1 </t>
  </si>
  <si>
    <t xml:space="preserve">Кредит 2 </t>
  </si>
  <si>
    <t>Сумма кредита</t>
  </si>
  <si>
    <t>Период освоения кредита, мес.</t>
  </si>
  <si>
    <t>Срок возврата кредита, лет</t>
  </si>
  <si>
    <t>% ставка</t>
  </si>
  <si>
    <t>Залог, обеспечение кредита</t>
  </si>
  <si>
    <t>Имущество инициатора и поручительство</t>
  </si>
  <si>
    <t>Налоги</t>
  </si>
  <si>
    <t>Ставка, %</t>
  </si>
  <si>
    <t>Льготы</t>
  </si>
  <si>
    <t>База расчета налога</t>
  </si>
  <si>
    <t>Налог на прибыль, %</t>
  </si>
  <si>
    <t>Чистая прибыль</t>
  </si>
  <si>
    <t>Налог на имущество, %</t>
  </si>
  <si>
    <t>Остаточная стоимость имущества</t>
  </si>
  <si>
    <t>Налог на землю, сум за ГА</t>
  </si>
  <si>
    <t>Площадь, ГА Андж обл.</t>
  </si>
  <si>
    <t>Единый налог, %</t>
  </si>
  <si>
    <t>Выручка</t>
  </si>
  <si>
    <t>НДС, %</t>
  </si>
  <si>
    <t>Выручка за вычетом НДС расходной части</t>
  </si>
  <si>
    <t>Акциз, %</t>
  </si>
  <si>
    <t>Прочие налоги, %</t>
  </si>
  <si>
    <t>Потоки наличности</t>
  </si>
  <si>
    <t>Годы</t>
  </si>
  <si>
    <t>1 год</t>
  </si>
  <si>
    <t>2 год</t>
  </si>
  <si>
    <t>3 год</t>
  </si>
  <si>
    <t>4 год</t>
  </si>
  <si>
    <t>5 год</t>
  </si>
  <si>
    <t>6 год</t>
  </si>
  <si>
    <t>7 год</t>
  </si>
  <si>
    <t>8 год</t>
  </si>
  <si>
    <t>9 год</t>
  </si>
  <si>
    <t>10 год</t>
  </si>
  <si>
    <t>Притоки наличности</t>
  </si>
  <si>
    <t>Оттоки наличности</t>
  </si>
  <si>
    <t>Чистый поток наличности</t>
  </si>
  <si>
    <t>Срок окупаемости (DPP) (месяц)</t>
  </si>
  <si>
    <t>Внутренная норма доходности (IRR),%</t>
  </si>
  <si>
    <t>Чистая приведенная ценность (NPV), $</t>
  </si>
  <si>
    <t>Индекс доходности инвестиций ( (PI)</t>
  </si>
  <si>
    <t xml:space="preserve">Количество рабочих мест </t>
  </si>
  <si>
    <t xml:space="preserve">Экспорт $  </t>
  </si>
  <si>
    <t>Налоговые льготы и преференции по проекту</t>
  </si>
  <si>
    <t>Преимущества, недостатки и нерешенные вопросы</t>
  </si>
  <si>
    <t xml:space="preserve">Сильные стороны (Преимущества проекта) </t>
  </si>
  <si>
    <t xml:space="preserve">Высокий спрос.
Отличное качество товаров,Замещение импорта, повышение гигиенических условий, создание рабочих мест и прочие
</t>
  </si>
  <si>
    <t>Слабые стороны (недостатки)</t>
  </si>
  <si>
    <t>Необходимо целенаправленные маркетинговые меры для продвижение продукции на розничном рынке.</t>
  </si>
  <si>
    <t>Возможности</t>
  </si>
  <si>
    <t xml:space="preserve"> Возможности расширения ассортимента продукции.Привлечение новых технологий </t>
  </si>
  <si>
    <t xml:space="preserve">Угрозы </t>
  </si>
  <si>
    <t>Высокая конкуренция
Технические неполадки по  производству.</t>
  </si>
  <si>
    <t>Нерешенные вопросы и необходимые меры:</t>
  </si>
  <si>
    <t xml:space="preserve">Необходимо изыскать партнера (в том числе иностранного инвестора) заинтересованного в участии в проекте инвестициями для оплаты стоимости оборудования и его доставки, обучения персонала и финансовых издержек. </t>
  </si>
  <si>
    <t>Для открытия финансирования необходимо разработать  ПСД и выбрать поставшиков оборудования, строительных работ, сырья и материалов и заключить с ними договоры</t>
  </si>
  <si>
    <t>Рейтинг инициатора проекта</t>
  </si>
  <si>
    <t>№ класса</t>
  </si>
  <si>
    <t>Характеристика местного партнера</t>
  </si>
  <si>
    <t>Примечение</t>
  </si>
  <si>
    <t>Класс 1</t>
  </si>
  <si>
    <t xml:space="preserve">Инициатор имеет достаточный предпринимательский опыт и опыт в отрасли нового проекта (имеет аналогичное производство), имеет достаточные ресурсы (не только недвижимости, но и наличности) для вклада доли в проекте  </t>
  </si>
  <si>
    <t>Класс 2</t>
  </si>
  <si>
    <t xml:space="preserve">Инициатор имеет достаточные предпринимательский опыт и ресурсы (не только недвижимости, но и наличности) для вклада доли в проекте, но не достаточен опыт в отрасли нового проекта (не имеет аналогичное производство)   </t>
  </si>
  <si>
    <t>Класс 3</t>
  </si>
  <si>
    <t xml:space="preserve">Инициатор имеет только достаточный опыт и знания в реализации аналогичного проекта (ранее работал или руководил аналогичным проектом), но не имеет не свободной недвижимости (свободные здания, сооружения), не денежные средства для вклада доли в проекте   </t>
  </si>
  <si>
    <t>Класс 4</t>
  </si>
  <si>
    <t xml:space="preserve">Инициатор имеет только недвижимое имущество (свободные здания, сооружения) для вклада доли в проекте, отсутствует денежные средства для нового проекта и не достаточен опыт в отрасли нового проекта (не имеет аналогичное производство)   </t>
  </si>
  <si>
    <t>Класс 5</t>
  </si>
  <si>
    <t xml:space="preserve">У инициатора отсутсвует какого либо предпринимательского и прочего опыта по реализации инвестиционных проектову и собственных средств для вклада доли в проекте, имеется только желание в участии в проекте   </t>
  </si>
  <si>
    <t>Отказ</t>
  </si>
  <si>
    <t>Рейтинг готовности инвестиционного проекта</t>
  </si>
  <si>
    <t>По проекту выяснены маркетинговые данные (по ГП, сырью и по оборудованию), изучены параметры места размещения и рейтинг инитиатора проекта и окончательная презентации и паспорта проекта передано в АПИИ</t>
  </si>
  <si>
    <t>По проекту выяснены маркетинговые данные (по ГП, сырью и по оборудованию), изучены параметры места размещения и рейтинг инитиатора проекта и осуществляются работы по подготовке окончательной презентации и паспорта проекта для передачи в АПИИ</t>
  </si>
  <si>
    <t>По проекту выяснены маркетинговые данные (по ГП, сырью и по оборудованию) и проработаны районы размещения проекта. но не назначен местный инициатор проект,  в связи с этим не выдана окончательная презентация и паспорт проекта для передачи в АПИИ</t>
  </si>
  <si>
    <t>По проекту произведен только экспрес анализ, по проекту найден инициатор и место размещения, не выяснены маркетинговые данные (по ГП, сырью и по оборудованию), в связи с этим не выдана окончательная презентация и паспорт проекта для передачи в АПИИ</t>
  </si>
  <si>
    <t>По проекту произведен только экспрес анализ, проект не имеет места размещения и инициатора, не выяснены маркетинговые данные (по ГП, сырью и по оборудованию), в связи с этим не выдана окончательная презентация и паспорт проекта для передачи в АПИИ</t>
  </si>
  <si>
    <t>Business plan</t>
  </si>
  <si>
    <t>"Creating an intensive orchard»</t>
  </si>
  <si>
    <t>Project</t>
  </si>
  <si>
    <t>Project aim</t>
  </si>
  <si>
    <t>Creating an intensive orchard (grapes, cherries, peaches, pears)</t>
  </si>
  <si>
    <t>Project cost, $</t>
  </si>
  <si>
    <t>Revenue at full capacity, $</t>
  </si>
  <si>
    <t>Demand for the project's products in the market, $</t>
  </si>
  <si>
    <t>Payback period (DPP) (month)</t>
  </si>
  <si>
    <t>Project location</t>
  </si>
  <si>
    <t>Andijan region, Izbaskan district, IFI " Checker"</t>
  </si>
  <si>
    <t>Project initiator (local investor)</t>
  </si>
  <si>
    <t>LLC «YUKSALISH BUYUK ISHONCH»</t>
  </si>
  <si>
    <t>Date of creation of the company, legal address, current activity of the company, full name of the Managers and Chief Accountant, contacts</t>
  </si>
  <si>
    <t>Kuldashev K. K (passport AB 2353695 g. IIB 2112.2015 g.)   +998 94 5692035</t>
  </si>
  <si>
    <t>The size of the authorized capital, the composition of the founders and their share in the authorized capital, the company's debts, annual turnover and profit for the last year,</t>
  </si>
  <si>
    <t>Experience in the implementation of similar projects, The presence of a distribution network for the sale of products, Other information about the initiator</t>
  </si>
  <si>
    <t>Has experience in implementing investment projects,</t>
  </si>
  <si>
    <t>The total amount of investment in the project, $</t>
  </si>
  <si>
    <t>Purpose of investment in the project</t>
  </si>
  <si>
    <t>Buildings, auxiliary equipment, raw materials stocks, financial costs</t>
  </si>
  <si>
    <t>Foreign investor</t>
  </si>
  <si>
    <t>The total amount of loans to the project, $</t>
  </si>
  <si>
    <t>Technological equipment</t>
  </si>
  <si>
    <t>Product</t>
  </si>
  <si>
    <t>Product range</t>
  </si>
  <si>
    <t>Product name</t>
  </si>
  <si>
    <t>grape</t>
  </si>
  <si>
    <t>cherry</t>
  </si>
  <si>
    <t>peaches</t>
  </si>
  <si>
    <t>pear</t>
  </si>
  <si>
    <t>Properties of the finished product:</t>
  </si>
  <si>
    <r>
      <rPr>
        <b/>
        <sz val="14"/>
        <rFont val="Arial"/>
        <family val="2"/>
        <charset val="204"/>
      </rPr>
      <t>Grapes-</t>
    </r>
    <r>
      <rPr>
        <sz val="14"/>
        <rFont val="Arial"/>
        <family val="2"/>
        <charset val="204"/>
      </rPr>
      <t xml:space="preserve">The composition of grape berries is very rich and diverse. It includes many trace elements, vitamins, and even phytosterols. They prevent the development of cancer and are powerful antioxidants. Also in the grape berries there are:vitamins of groups C, B, P, H, A; calcium;fluorine;zinc;boron;phosphorus;sulfur;organic acids;saccharides.In general, this berry contains about 200 different substances and trace elements that have a beneficial effect on the human body. And they are found not only in the fruits, but also in the bones, skin, and leaves. Oddly enough, in recent years, the leaves have also found use in cooking precisely because of their usefulness.The benefits of grapes for a woman's body are simply invaluable. Even in patients with breast cancer, these miraculous berries can not only stop the process of tumor development, but also suppress neoplasms.
</t>
    </r>
  </si>
  <si>
    <r>
      <t>Cherries-</t>
    </r>
    <r>
      <rPr>
        <sz val="14"/>
        <rFont val="Arial"/>
        <family val="2"/>
        <charset val="204"/>
      </rPr>
      <t>This early fruit crop belongs to the Rosaceae family; there are more than 300 varieties. The berries are small, elastic, with a juicy sweet pulp. The color of the berries varies from yellow to purplish-red depending on the degree of maturity and variety. Inside the berries there are small bones with a thick, woody shell.Of particular interest is the composition of the berries! After all, cherries contain:Vitamin C, B, E, PP; Beta-carotene;Choline; Useful organic acids: malic, citric, succinic;
Fluorine, iron, zinc, sodium, copper, chromium, cobalt, silicon, iodine; Flavonoids;Pectin;Glucose;Fiber; Coumarins.Looking at such a richness of vitamins and minerals, there is no doubt about the benefits of cherries. And yet it is necessary to understand what is useful and, perhaps, harmful to this berry for human health.The largest share of useful trace elements in cherries is vitamin C. This substance in 100 grams of ripe berries contains about 15 % of the standard of the total need for an adult. That is, to provide a daily norm of vitamin C to an adult, you need to eat about half a kilo of cherries. Although this is a rather rough calculation, because you need to take into account other food options consumed during the day, as well as individual susceptibility to this element. But still, vitamin C is important for protecting the body from infectious diseases, strengthening blood vessels, and strengthening the immune system. Therefore, eating this berry in season, you can significantly nourish your body with this important vitamin.</t>
    </r>
  </si>
  <si>
    <r>
      <rPr>
        <b/>
        <sz val="14"/>
        <rFont val="Arial"/>
        <family val="2"/>
        <charset val="204"/>
      </rPr>
      <t>Peaches-</t>
    </r>
    <r>
      <rPr>
        <sz val="14"/>
        <rFont val="Arial"/>
        <family val="2"/>
        <charset val="204"/>
      </rPr>
      <t>Peaches are not just loved and are eaten with pleasure in fresh and canned form. In some countries, the peach tree and its fruits are revered as a gift from the gods, able to fill with vitality, cure many diseases, ward off evil spirits and bring happiness and well-being to the house. And modern scientific studies confirm its numerous useful and medicinal properties.The fruits of peach trees contain flavonoids, carotenoids, sugars, the proportion of which in some varieties can reach 15-20%, organic acids (tartaric, malic, cinchona, citric), essential oil, vitamins, salts of various minerals.</t>
    </r>
  </si>
  <si>
    <r>
      <t xml:space="preserve">The pear </t>
    </r>
    <r>
      <rPr>
        <sz val="14"/>
        <rFont val="Arial"/>
        <family val="2"/>
        <charset val="204"/>
      </rPr>
      <t>is a fruit plant with a multi-thousand-year history of cultivation, which almost all this time is fighting for the right to be no worse than its close relative-the apple. And the pear is really no worse. Potassium, antioxidants, coarse dietary fiber, less fruit acids, fiber-related "light" sugars, and other nutrients make this fruit both delicious and healthy, and in some cases medicinal. For example, the ability of pears to reduce the risk of developing type 2 diabetes and prevent strokes has been experimentally proven.</t>
    </r>
  </si>
  <si>
    <t>Application area</t>
  </si>
  <si>
    <t>Food industry</t>
  </si>
  <si>
    <t>Forms of packaging and transportation</t>
  </si>
  <si>
    <t>It is packed in film bags and multi-layer corrugated boxes</t>
  </si>
  <si>
    <t>Availability of standardization documents (GOST, TU, etc. HS code)</t>
  </si>
  <si>
    <t>hs code 08 10-- Other fruits, fresh</t>
  </si>
  <si>
    <t>Code 08 06 109 000 , 08 06 101 000,--grape fruit, 08 09 290 000 -- fruit cherry, 08 09 309 000--peach, 08 08 309 000--pear</t>
  </si>
  <si>
    <t>Manufacturers of similar products, brands and trademarks</t>
  </si>
  <si>
    <t>Wholesale prices for finished products on the market average $ / kg</t>
  </si>
  <si>
    <t>Inten Square. garden, ha</t>
  </si>
  <si>
    <t>Number of seedlings per 1 ha</t>
  </si>
  <si>
    <t>Total number of trees, pcs. / year</t>
  </si>
  <si>
    <t>Yield of 1 tree, kg</t>
  </si>
  <si>
    <t>Prices of dwarf seedlings</t>
  </si>
  <si>
    <t>Total design capacity yield kg</t>
  </si>
  <si>
    <t>Revenue at full capacity, $ per year</t>
  </si>
  <si>
    <t>Demand</t>
  </si>
  <si>
    <t>Local market</t>
  </si>
  <si>
    <t>List of consumers of a product or service</t>
  </si>
  <si>
    <t>Population 2 years and older</t>
  </si>
  <si>
    <t>Number of consumers of a product or service</t>
  </si>
  <si>
    <t>more than 20 million people</t>
  </si>
  <si>
    <t>Statistics of fruit consumption (per day per 1 person) in the world, (gr))</t>
  </si>
  <si>
    <t>The demand for the project's products in this market, i.e.</t>
  </si>
  <si>
    <t>Forecast of increased consumption, demand</t>
  </si>
  <si>
    <t>Demand for project products, $</t>
  </si>
  <si>
    <t>Additional analysis of statistical information (import / export, production volume, price statistics, etc.) in Uzbekistan</t>
  </si>
  <si>
    <t>Denomination</t>
  </si>
  <si>
    <t>2019 year</t>
  </si>
  <si>
    <t>average</t>
  </si>
  <si>
    <t>The volume of imports of the project's products (Uzbekistan), $,</t>
  </si>
  <si>
    <t>Export volume of project products (Uzbekistan),. $</t>
  </si>
  <si>
    <t>What benefits and preferences, as well as laws and regulations, apply to the project</t>
  </si>
  <si>
    <t>Foreign market</t>
  </si>
  <si>
    <t>List of countries</t>
  </si>
  <si>
    <t>Neighbors in Central Asia</t>
  </si>
  <si>
    <t>Russia</t>
  </si>
  <si>
    <t>Ukraine</t>
  </si>
  <si>
    <t>Belarus</t>
  </si>
  <si>
    <t>Number of inhabitants</t>
  </si>
  <si>
    <t>The demand for the project's products in this market, $</t>
  </si>
  <si>
    <t>The sum of the demand for the project's products in this market, $</t>
  </si>
  <si>
    <t>Additional analysis of statistical information (import/export) in the CIS countries, short market volumes for the project under consideration, all initial data for the calculation:</t>
  </si>
  <si>
    <t>Countries</t>
  </si>
  <si>
    <t>Import volume of project products (Kazakistan), mln. $</t>
  </si>
  <si>
    <t>Project product import volume (Russia), mln. $</t>
  </si>
  <si>
    <t>Import volume of project products (Ukraine), mln. $</t>
  </si>
  <si>
    <t>Import volume of project products (Tajikistan), mln. $</t>
  </si>
  <si>
    <t>Import volume of project products (Kyrgyzstan), mln. $</t>
  </si>
  <si>
    <t>Import volume of project products (Afghanistan), mln. $</t>
  </si>
  <si>
    <t>Demand in this market, mln.$</t>
  </si>
  <si>
    <t>Findings</t>
  </si>
  <si>
    <t>Total demand (export/local market), $</t>
  </si>
  <si>
    <t>Sales plan (export/local market),  %</t>
  </si>
  <si>
    <t>Share of project sales in the market, %</t>
  </si>
  <si>
    <t>Equipment</t>
  </si>
  <si>
    <t>Leading manufacturers of project equipment, existing advanced technologies, etc. overview</t>
  </si>
  <si>
    <t>Turkey</t>
  </si>
  <si>
    <t>Examples of commercial offers for equipment</t>
  </si>
  <si>
    <t>Drip irrigation</t>
  </si>
  <si>
    <t>Grid</t>
  </si>
  <si>
    <t>Metal construction</t>
  </si>
  <si>
    <t>The cost of a set of equipment, $</t>
  </si>
  <si>
    <t>Supplier's contacts, website, link on the Internet</t>
  </si>
  <si>
    <t>Brief description of the technological process of manufacturing GP in the proposed equipment</t>
  </si>
  <si>
    <t>Process 1 — water intake unit; 2-pressure-forming unit; 3-head valve; 4-filter; 5-water measuring device; 6 — pressure gauge; 7-communication channels; 8-feeder; 9-main pipeline; 10-distribution pipeline; 11-remotely controlled valve; 12-irrigation pipelines; 13-micro-outlets (droppers); 14-irrigation need sensor; 15-control panel
where Ntah is the maximum allowable head, m; #min is the minimum allowable head, m; ANg is the difference between the geodetic marks of the beginning and end of the pipeline, m; L is the length of the pipeline, km.</t>
  </si>
  <si>
    <t>The list of raw materials and its consumption, the recipe (losses of raw materials) to get GP (per unit, for a certain volume) on this equipment</t>
  </si>
  <si>
    <t>Organic fertilizers (novoz), fertilizers phosphorus, fertilizers potassium, fertilizers nitrogen, Ammophos, box</t>
  </si>
  <si>
    <t>The list of energy resources (electricity, fuel, water, etc.) and its consumption during the operation of the equipment for obtaining SOE</t>
  </si>
  <si>
    <t>electricity, water, etc.</t>
  </si>
  <si>
    <t>The area of the building, the structure necessary for the placement of this equipment, sq. m.</t>
  </si>
  <si>
    <t>The number of employees per shift (per day, per season) during the operation of this equipment</t>
  </si>
  <si>
    <t>Information about the selected hardware</t>
  </si>
  <si>
    <t>The technology used and its description</t>
  </si>
  <si>
    <t>drip irrigation systems
"Hydrocyclone", - protective mesh, - metal structures</t>
  </si>
  <si>
    <t>Number of seedlings, pcs.</t>
  </si>
  <si>
    <t>The cost of seedlings, pcs. / $</t>
  </si>
  <si>
    <t>Total cost of seedlings</t>
  </si>
  <si>
    <t>Country of origin of the equipment</t>
  </si>
  <si>
    <t>Total cost of a set of equipment</t>
  </si>
  <si>
    <t>The occupied area of the equipment, sq. m.</t>
  </si>
  <si>
    <t>Delivery and commissioning time, months.</t>
  </si>
  <si>
    <t>List of equipment purchased on the local market</t>
  </si>
  <si>
    <t>Transformer, truck,etc.</t>
  </si>
  <si>
    <t>Raw materials and resources</t>
  </si>
  <si>
    <t>Name list of main raw materials, materials, packaging</t>
  </si>
  <si>
    <t>Organic fertilizers (manure)</t>
  </si>
  <si>
    <t>Seedlings</t>
  </si>
  <si>
    <t>Fertilizers phosphorus</t>
  </si>
  <si>
    <t>potash fertilizers</t>
  </si>
  <si>
    <t>Fertilizers nitrogen</t>
  </si>
  <si>
    <t>Ammophos</t>
  </si>
  <si>
    <t>Box</t>
  </si>
  <si>
    <t>Sources of raw materials (local or imported)</t>
  </si>
  <si>
    <t>local</t>
  </si>
  <si>
    <t>Name of the raw material source region, examples.</t>
  </si>
  <si>
    <t>China</t>
  </si>
  <si>
    <t>RECIPE % (Short recipe for raw material consumption)</t>
  </si>
  <si>
    <t>tons</t>
  </si>
  <si>
    <t>kg</t>
  </si>
  <si>
    <t>pcs</t>
  </si>
  <si>
    <t>Wholesale prices (Briefly the price situation of raw materials, materials, etc. on the market) $</t>
  </si>
  <si>
    <t>List of energy resources, ed.</t>
  </si>
  <si>
    <t>Electric power,kW</t>
  </si>
  <si>
    <t>Water, cubic meters.</t>
  </si>
  <si>
    <t>Natural gas, cubic meters.</t>
  </si>
  <si>
    <t>diesel fuel, l</t>
  </si>
  <si>
    <t>Other</t>
  </si>
  <si>
    <t>No</t>
  </si>
  <si>
    <t>Location region</t>
  </si>
  <si>
    <t>Legal address of the project</t>
  </si>
  <si>
    <t>Advantages of the placement location:</t>
  </si>
  <si>
    <t>Availability of raw materials</t>
  </si>
  <si>
    <t>organic fertilizers (novoz), fertilizers phosphorus, fertilizers potassium, fertilizers nitrogen, ammophos, box</t>
  </si>
  <si>
    <t>Availability of engineering infrastructure facilities (ready-made building, gas, electricity, water, etc.)</t>
  </si>
  <si>
    <t>Electric power, kW, Water, cubic meters.</t>
  </si>
  <si>
    <t>Availability of road infrastructure (railway, auto roads, etc.)</t>
  </si>
  <si>
    <t>To be clarified</t>
  </si>
  <si>
    <t>Availability of free land, acreage</t>
  </si>
  <si>
    <t>Other project placement parameters</t>
  </si>
  <si>
    <t>Existing buildings and other fixed assets</t>
  </si>
  <si>
    <t>Required volumes of construction (reconstruction or repair)</t>
  </si>
  <si>
    <t>Project area occupied, Ha, including:</t>
  </si>
  <si>
    <t>Area of industrial buildings and structures</t>
  </si>
  <si>
    <t>Area of the territory adjacent to the buildings</t>
  </si>
  <si>
    <t>Acreage and other Agricultural areas, ha</t>
  </si>
  <si>
    <t>Preliminary cost of 1 sq. m. of construction in the region, $</t>
  </si>
  <si>
    <t>Preliminary cost of the building and construction of the project, $ (in the absence of estimates)</t>
  </si>
  <si>
    <t>Economic efficiency</t>
  </si>
  <si>
    <t>Project cost,$, including</t>
  </si>
  <si>
    <t>Item</t>
  </si>
  <si>
    <t>Costs in national currency</t>
  </si>
  <si>
    <t>Costs in SLE</t>
  </si>
  <si>
    <t>Total</t>
  </si>
  <si>
    <t>Structure</t>
  </si>
  <si>
    <t>Loan/Credit</t>
  </si>
  <si>
    <t>Deposit in the national currency</t>
  </si>
  <si>
    <t>Contribution to SLE</t>
  </si>
  <si>
    <t>Design</t>
  </si>
  <si>
    <t>Land, existing buildings and structures</t>
  </si>
  <si>
    <t>New construction, reconstruction, repair (metal construction.)</t>
  </si>
  <si>
    <t>Infrastructure (road, energy, landscaping, etc.)</t>
  </si>
  <si>
    <t>Main equipment (drip irrigation)</t>
  </si>
  <si>
    <t>Auxiliary Equipment. (Sunscreen agroset)</t>
  </si>
  <si>
    <t>Transportation costs, installation supervision, training</t>
  </si>
  <si>
    <t>Intellectual property</t>
  </si>
  <si>
    <t>other fixed assets(seedlings)</t>
  </si>
  <si>
    <t>TOTAL fixed assets</t>
  </si>
  <si>
    <t>1. Working capital</t>
  </si>
  <si>
    <t>2. Financial costs, incl.</t>
  </si>
  <si>
    <t>TOTAL INITIAL COST OF THE PROJECT</t>
  </si>
  <si>
    <t>Direct investment, $ including:</t>
  </si>
  <si>
    <t>Contribution of a local investor (initiator), $</t>
  </si>
  <si>
    <t>Contribution of a Foreign investor, $</t>
  </si>
  <si>
    <t>Loans or borrowings, $</t>
  </si>
  <si>
    <t>Name of creditors</t>
  </si>
  <si>
    <t xml:space="preserve">Credit 1 </t>
  </si>
  <si>
    <t xml:space="preserve">Credit 2 </t>
  </si>
  <si>
    <t>Loan amount</t>
  </si>
  <si>
    <t>Loan disbursement period, months</t>
  </si>
  <si>
    <t>Loan repayment period, years</t>
  </si>
  <si>
    <t>% Rate</t>
  </si>
  <si>
    <t>Collateral, loan security</t>
  </si>
  <si>
    <t>Taxes</t>
  </si>
  <si>
    <t>Rate, %</t>
  </si>
  <si>
    <t>Priviliges</t>
  </si>
  <si>
    <t>Tax calculation base</t>
  </si>
  <si>
    <t>Income tax, %</t>
  </si>
  <si>
    <t>no</t>
  </si>
  <si>
    <t>Net profit</t>
  </si>
  <si>
    <t>Property tax, %</t>
  </si>
  <si>
    <t>Residual value of the property</t>
  </si>
  <si>
    <t>Land tax, sum per HA</t>
  </si>
  <si>
    <t>Area, HA Anj region.</t>
  </si>
  <si>
    <t>VAT, %</t>
  </si>
  <si>
    <t>Revenue net of VAT expense portion</t>
  </si>
  <si>
    <t>Excise duty, %</t>
  </si>
  <si>
    <t>Revenue</t>
  </si>
  <si>
    <t>Other taxes, %</t>
  </si>
  <si>
    <t>Cash flows</t>
  </si>
  <si>
    <t>Years</t>
  </si>
  <si>
    <t>1st year</t>
  </si>
  <si>
    <t>2nd year</t>
  </si>
  <si>
    <t>3rd year</t>
  </si>
  <si>
    <t>4th year</t>
  </si>
  <si>
    <t>5th year</t>
  </si>
  <si>
    <t>6th year</t>
  </si>
  <si>
    <t>7th year</t>
  </si>
  <si>
    <t>8th year</t>
  </si>
  <si>
    <t>9th year</t>
  </si>
  <si>
    <t>10th year</t>
  </si>
  <si>
    <t>Cash inflows</t>
  </si>
  <si>
    <t>Cash outflows</t>
  </si>
  <si>
    <t>Net cash flow</t>
  </si>
  <si>
    <t>Internal rate of return (IRR),%</t>
  </si>
  <si>
    <t>Net present value (NPV), $</t>
  </si>
  <si>
    <t>Return on Investment Index ((PI)</t>
  </si>
  <si>
    <t>Number of jobs</t>
  </si>
  <si>
    <t>Export $</t>
  </si>
  <si>
    <t>Tax benefits and preferences for the project</t>
  </si>
  <si>
    <t>Duty 6.5 % Decision of the EEC Council No. 44 of 15.07.2015, VAT-Federal Law No. 117-FZ of 07.07.2003</t>
  </si>
  <si>
    <t>Advantages, disadvantages and unresolved issues</t>
  </si>
  <si>
    <t>Strengths (Advantages of the project)</t>
  </si>
  <si>
    <t>High demand.
Excellent quality of goods, Import substitution, improved hygiene conditions, job creation, etc.</t>
  </si>
  <si>
    <t>Weaknesses (disadvantages)</t>
  </si>
  <si>
    <t>Targeted marketing measures are needed to promote products in the retail market.</t>
  </si>
  <si>
    <t>Opportunities</t>
  </si>
  <si>
    <t>Opportunities to expand the product range.Attracting new technologies</t>
  </si>
  <si>
    <t>Threats</t>
  </si>
  <si>
    <t>High competition
Technical problems in production.</t>
  </si>
  <si>
    <t>Outstanding issues and necessary measures:</t>
  </si>
  <si>
    <t>It is necessary to find a partner (including a foreign investor) interested in participating in the project with investments to pay for the cost of equipment and its delivery, training of personnel and financial costs.</t>
  </si>
  <si>
    <t>To open financing, it is necessary to develop a PID and select suppliers of equipment, construction works, raw materials and materials and conclude contracts with them</t>
  </si>
  <si>
    <t>[City],</t>
  </si>
  <si>
    <t>[Date]</t>
  </si>
  <si>
    <t>City</t>
  </si>
  <si>
    <t>Date</t>
  </si>
  <si>
    <t>город</t>
  </si>
  <si>
    <t>дата</t>
  </si>
  <si>
    <t>!!! STRICTLY CONFIDENTAL !!!</t>
  </si>
  <si>
    <t>Tashkent</t>
  </si>
  <si>
    <t>!!! СТРОГО КОНФИДЕНЦИАЛЬНО !!!</t>
  </si>
  <si>
    <t>Ташкент</t>
  </si>
  <si>
    <t>INVESTMENT OFFER</t>
  </si>
  <si>
    <t>ИНВЕСТИЦИОННОЕ ПРЕДЛОЖЕНИЕ</t>
  </si>
  <si>
    <t>Production of orthopedic mattresses</t>
  </si>
  <si>
    <t>Objective of the project</t>
  </si>
  <si>
    <t>(for example: boutique hotel)</t>
  </si>
  <si>
    <t>Industry</t>
  </si>
  <si>
    <t>(for example: definition of a boutique hotel)</t>
  </si>
  <si>
    <t>Consumer goods for the population, furniture industry</t>
  </si>
  <si>
    <t>Отрасль</t>
  </si>
  <si>
    <t xml:space="preserve">Строительство, сельское хозяйство и др. </t>
  </si>
  <si>
    <t>Project placement</t>
  </si>
  <si>
    <t>Free Economic Zone</t>
  </si>
  <si>
    <t>(yes)</t>
  </si>
  <si>
    <t>(no)</t>
  </si>
  <si>
    <t>FEZ "Termez", Surkhan-Darya region</t>
  </si>
  <si>
    <t>Free economic zone</t>
  </si>
  <si>
    <t xml:space="preserve"> (YES)</t>
  </si>
  <si>
    <t xml:space="preserve"> (NO)</t>
  </si>
  <si>
    <t>Размещение проекта</t>
  </si>
  <si>
    <t>Project capacity</t>
  </si>
  <si>
    <t>sq.m.</t>
  </si>
  <si>
    <t>Проектная мощность</t>
  </si>
  <si>
    <t>Total investment</t>
  </si>
  <si>
    <t>Total xxx</t>
  </si>
  <si>
    <t>$</t>
  </si>
  <si>
    <t>Общий объем инвестиций</t>
  </si>
  <si>
    <t>Payback period (DPP)</t>
  </si>
  <si>
    <t>[period in months]</t>
  </si>
  <si>
    <t>months</t>
  </si>
  <si>
    <t>Срок окупаемости (DPP)</t>
  </si>
  <si>
    <t>месяцы</t>
  </si>
  <si>
    <t>Investment purpose</t>
  </si>
  <si>
    <t>(for example: Equity/Mezzanine/Procurement/Partnership)</t>
  </si>
  <si>
    <t>Fixed asset contribution</t>
  </si>
  <si>
    <t>Цель инвестиций</t>
  </si>
  <si>
    <t>Вклад в основные фонды</t>
  </si>
  <si>
    <t>(ДА)</t>
  </si>
  <si>
    <t>Working capital contribution</t>
  </si>
  <si>
    <t>Вклад на оборотный капитал</t>
  </si>
  <si>
    <t xml:space="preserve">Other (specify) </t>
  </si>
  <si>
    <t>Прочее (указать)</t>
  </si>
  <si>
    <t>(НЕТ)</t>
  </si>
  <si>
    <t>Project Phase</t>
  </si>
  <si>
    <t>(for example: Project Development)</t>
  </si>
  <si>
    <t>Stage (phase) of the project</t>
  </si>
  <si>
    <t>Opportunity Study (Business Plan)</t>
  </si>
  <si>
    <t>Стадия (фаза) осуществления проекта</t>
  </si>
  <si>
    <t>Исследование возможностей (бизнес план)</t>
  </si>
  <si>
    <t>Feasibility study</t>
  </si>
  <si>
    <t>ТЭО</t>
  </si>
  <si>
    <t>Detailed design</t>
  </si>
  <si>
    <t>Детальное проектирование</t>
  </si>
  <si>
    <t>Building</t>
  </si>
  <si>
    <t xml:space="preserve">Строительство </t>
  </si>
  <si>
    <t>Project Management Team</t>
  </si>
  <si>
    <t>[Names] [Functions]</t>
  </si>
  <si>
    <t>Project management team</t>
  </si>
  <si>
    <t>Created</t>
  </si>
  <si>
    <t>Команда управления проектом</t>
  </si>
  <si>
    <t>If not, then the plans for creation</t>
  </si>
  <si>
    <t>The project management team will be created together with the project investors</t>
  </si>
  <si>
    <t>Команда управления проектов будет создано совместно с инвесторами проекта</t>
  </si>
  <si>
    <t>Manning (skinned workers available)</t>
  </si>
  <si>
    <t>Enterprise personnel experience</t>
  </si>
  <si>
    <t>Опыт персонала предпрятия</t>
  </si>
  <si>
    <t>if no, how to train them, etc.?</t>
  </si>
  <si>
    <t xml:space="preserve">If not, what are their training plans, etc.? </t>
  </si>
  <si>
    <t>The project provides for staff training</t>
  </si>
  <si>
    <t>В проекте предусмотрено обучение персонала</t>
  </si>
  <si>
    <t>Necessary Infrastructure available</t>
  </si>
  <si>
    <t>Energy (as Gas, etc.)</t>
  </si>
  <si>
    <t>Infrastructure availability</t>
  </si>
  <si>
    <t>Energy resources (Electricity, gas, fuel)</t>
  </si>
  <si>
    <t>Доступность инфраструктуры</t>
  </si>
  <si>
    <t>Энергоресурсы (Электричество, газ, топливо)</t>
  </si>
  <si>
    <t>If no, what is needed?</t>
  </si>
  <si>
    <t xml:space="preserve">If not, what do you need? 
</t>
  </si>
  <si>
    <t>Will be provided by supplying communications during construction</t>
  </si>
  <si>
    <t>Будет обеспечено путем подвода коммуникаций в процессе строительства</t>
  </si>
  <si>
    <t>Water / Sewage</t>
  </si>
  <si>
    <t>Water and sewerage</t>
  </si>
  <si>
    <t>Вода и канализация</t>
  </si>
  <si>
    <t>Rail and Road availability</t>
  </si>
  <si>
    <t>Auto and railway roads</t>
  </si>
  <si>
    <t>Авто и ж-д дороги</t>
  </si>
  <si>
    <t>The need will be clarified at the feasibility study stage</t>
  </si>
  <si>
    <t>Необходимость будет уточнено на стадии ТЭО</t>
  </si>
  <si>
    <t>Raw Material</t>
  </si>
  <si>
    <t>National</t>
  </si>
  <si>
    <t>Raw materials and supplies</t>
  </si>
  <si>
    <t>Local raw materials</t>
  </si>
  <si>
    <t>Сырье и материалы</t>
  </si>
  <si>
    <t>Местное сырье</t>
  </si>
  <si>
    <t>If no International</t>
  </si>
  <si>
    <t>Imported raw materials</t>
  </si>
  <si>
    <t>Импортируемое сырье</t>
  </si>
  <si>
    <t>If yes, price stability</t>
  </si>
  <si>
    <t>Knowledge of availability and prices</t>
  </si>
  <si>
    <t>Изученность доступности и цен</t>
  </si>
  <si>
    <t>Market availability, research availability</t>
  </si>
  <si>
    <t>Market availability</t>
  </si>
  <si>
    <t>Доступность рынка, наличие исследований</t>
  </si>
  <si>
    <t>Доступность рынка</t>
  </si>
  <si>
    <t>Examined the preliminary demand of the markets</t>
  </si>
  <si>
    <t>Изучен предварительный спрос рынков</t>
  </si>
  <si>
    <t>Complete market research</t>
  </si>
  <si>
    <t>Полные маркетинговые исследования рынка</t>
  </si>
  <si>
    <t>Availability of contracts / distribution</t>
  </si>
  <si>
    <t>Наличие договоров/дистрибуции</t>
  </si>
  <si>
    <t>Market, Opportunity, Strategy &amp; Competitive Advantage</t>
  </si>
  <si>
    <t>International</t>
  </si>
  <si>
    <t>Sales plan</t>
  </si>
  <si>
    <t>План продаж</t>
  </si>
  <si>
    <t>SWOT Analysis (Main Risks)</t>
  </si>
  <si>
    <t>Strength</t>
  </si>
  <si>
    <t>Weakness</t>
  </si>
  <si>
    <t>SWOT analysis (main risks)</t>
  </si>
  <si>
    <t>Strengths</t>
  </si>
  <si>
    <t xml:space="preserve"> Weaknesses</t>
  </si>
  <si>
    <t xml:space="preserve"> Opportunities</t>
  </si>
  <si>
    <t xml:space="preserve"> Threats</t>
  </si>
  <si>
    <t>SWOT-анализ (основные риски)</t>
  </si>
  <si>
    <t>Сильные стороны</t>
  </si>
  <si>
    <t>Слабые стороны</t>
  </si>
  <si>
    <t>Угрозы</t>
  </si>
  <si>
    <r>
      <t>1.</t>
    </r>
    <r>
      <rPr>
        <sz val="7"/>
        <color theme="1"/>
        <rFont val="Montserrat"/>
      </rPr>
      <t xml:space="preserve">   плоплпрло
2.    </t>
    </r>
    <r>
      <rPr>
        <sz val="11"/>
        <color theme="1"/>
        <rFont val="Montserrat"/>
      </rPr>
      <t> </t>
    </r>
  </si>
  <si>
    <r>
      <t>1.</t>
    </r>
    <r>
      <rPr>
        <sz val="7"/>
        <color theme="1"/>
        <rFont val="Montserrat"/>
      </rPr>
      <t xml:space="preserve">       </t>
    </r>
    <r>
      <rPr>
        <sz val="11"/>
        <color theme="1"/>
        <rFont val="Montserrat"/>
      </rPr>
      <t> </t>
    </r>
  </si>
  <si>
    <t>Economic Indicator</t>
  </si>
  <si>
    <t>IRR (internal rate of return)</t>
  </si>
  <si>
    <t>[currency] [amount]</t>
  </si>
  <si>
    <t>Need for Investment</t>
  </si>
  <si>
    <t>Offer from Contractor available</t>
  </si>
  <si>
    <t>Offer to investors / lenders</t>
  </si>
  <si>
    <t>Local investor (initiator) contribution, $</t>
  </si>
  <si>
    <t>Предложение инвесторам / кредиторам</t>
  </si>
  <si>
    <t>Offer for Construction available</t>
  </si>
  <si>
    <t>Foreign investor contribution, $</t>
  </si>
  <si>
    <t>Guarantees</t>
  </si>
  <si>
    <t>Attraction of a lender, $</t>
  </si>
  <si>
    <t>Привлечение кредита, $</t>
  </si>
  <si>
    <t>Contacts</t>
  </si>
  <si>
    <t>Contact of local partner (project initiator)</t>
  </si>
  <si>
    <t>Contact from CDIP MIFT RU</t>
  </si>
  <si>
    <t xml:space="preserve">  Contact from FIA MIFT RU</t>
  </si>
  <si>
    <t>Контакты</t>
  </si>
  <si>
    <t>Контакт местного парнера (инициатор проекта)</t>
  </si>
  <si>
    <t>Контакт от ЦРИП МИВТ РУ</t>
  </si>
  <si>
    <t>Контакт от АПИИ МИВТ РУ</t>
  </si>
  <si>
    <t>ФИО</t>
  </si>
  <si>
    <t>тел. 
Mail</t>
  </si>
  <si>
    <t>998712522098 
info@cdip.uz</t>
  </si>
  <si>
    <t>998712385069
uzipa@invest.gov.uz</t>
  </si>
  <si>
    <t>Кuldashev  К.К</t>
  </si>
  <si>
    <t>тел. 998 94 5692035
Mail</t>
  </si>
  <si>
    <t>Sh. Abdullaeva</t>
  </si>
  <si>
    <t>Производство ортопедических матрасов</t>
  </si>
  <si>
    <t>Создание собственного производства ортопедических матрасов в широком ассортименте в целях импортозамещения и экспорта продукции</t>
  </si>
  <si>
    <t>Легкая промышленность</t>
  </si>
  <si>
    <t>СЭЗ "Термез", Сурхандарьинская область</t>
  </si>
  <si>
    <t>Свободная экономическая зона</t>
  </si>
  <si>
    <t>tonn</t>
  </si>
  <si>
    <t>кв.м.</t>
  </si>
  <si>
    <t>Создано</t>
  </si>
  <si>
    <t>Если нет, то планы создания</t>
  </si>
  <si>
    <t>если нет, то планы их обучения и т. д.?</t>
  </si>
  <si>
    <t>Если нет, что нужно?</t>
  </si>
  <si>
    <t xml:space="preserve">Продукция имеет достаточный спрос, 
Привлечение новой передовой технологии, 
Подержка государства по льготам СЭЗ и др.  </t>
  </si>
  <si>
    <t>Требуется квалифицированный персонал, 
Отсутствие дизайнеров и технических инженеров и др.</t>
  </si>
  <si>
    <t xml:space="preserve">Обеспечивает импортзамещения, 
Дальнейшие возможности расширения произвосдства, 
Экспортные возможности  в ближнее зарубежье, 
Близкое растояние по экспорту в Афганистан </t>
  </si>
  <si>
    <t>Частичная импортная зависимость, 
Наличие конкурентов импортеров продукции высокого качества</t>
  </si>
  <si>
    <t>Привлечение кредитора, $</t>
  </si>
  <si>
    <t>Contact of local partner 
(project initiator)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</si>
</sst>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0"/>
    <numFmt numFmtId="165" formatCode="#,##0.0;[Red]\-#,##0.0"/>
    <numFmt numFmtId="166" formatCode="0.0"/>
    <numFmt numFmtId="167" formatCode="[$$-409]#,##0.00_ ;[Red]\-[$$-409]#,##0.00\ "/>
    <numFmt numFmtId="168" formatCode="[$$-409]#,##0_ ;[Red]\-[$$-409]#,##0\ "/>
    <numFmt numFmtId="169" formatCode="0.0%"/>
  </numFmts>
  <fonts count="59">
    <font>
      <sz val="10"/>
      <name val="MS Sans Serif"/>
    </font>
    <font>
      <sz val="11"/>
      <color theme="1"/>
      <name val="Calibri"/>
      <family val="2"/>
      <charset val="204"/>
      <scheme val="minor"/>
    </font>
    <font>
      <sz val="10"/>
      <name val="MS Sans Serif"/>
      <family val="2"/>
      <charset val="204"/>
    </font>
    <font>
      <sz val="10"/>
      <name val="TimesET"/>
      <charset val="204"/>
    </font>
    <font>
      <b/>
      <i/>
      <sz val="22"/>
      <name val="TimesET"/>
      <charset val="204"/>
    </font>
    <font>
      <b/>
      <sz val="26"/>
      <name val="Arial"/>
      <family val="2"/>
      <charset val="204"/>
    </font>
    <font>
      <sz val="12"/>
      <name val="Arial"/>
      <family val="2"/>
      <charset val="204"/>
    </font>
    <font>
      <b/>
      <sz val="14"/>
      <name val="Arial"/>
      <family val="2"/>
      <charset val="204"/>
    </font>
    <font>
      <sz val="14"/>
      <name val="Arial"/>
      <family val="2"/>
      <charset val="204"/>
    </font>
    <font>
      <b/>
      <sz val="16"/>
      <name val="Arial"/>
      <family val="2"/>
      <charset val="204"/>
    </font>
    <font>
      <sz val="24"/>
      <name val="TimesET"/>
      <charset val="204"/>
    </font>
    <font>
      <b/>
      <sz val="28"/>
      <name val="TimesET"/>
      <charset val="204"/>
    </font>
    <font>
      <b/>
      <sz val="12"/>
      <name val="Arial"/>
      <family val="2"/>
      <charset val="204"/>
    </font>
    <font>
      <sz val="11"/>
      <name val="Arial"/>
      <family val="2"/>
      <charset val="204"/>
    </font>
    <font>
      <sz val="10"/>
      <name val="Arial"/>
      <family val="2"/>
      <charset val="204"/>
    </font>
    <font>
      <i/>
      <sz val="14"/>
      <name val="Arial"/>
      <family val="2"/>
      <charset val="204"/>
    </font>
    <font>
      <sz val="14"/>
      <name val="TimesET"/>
      <charset val="204"/>
    </font>
    <font>
      <i/>
      <sz val="12"/>
      <name val="Arial"/>
      <family val="2"/>
      <charset val="204"/>
    </font>
    <font>
      <b/>
      <i/>
      <sz val="12"/>
      <name val="Arial"/>
      <family val="2"/>
      <charset val="204"/>
    </font>
    <font>
      <sz val="16"/>
      <name val="Arial"/>
      <family val="2"/>
      <charset val="204"/>
    </font>
    <font>
      <sz val="18"/>
      <name val="Arial"/>
      <family val="2"/>
      <charset val="204"/>
    </font>
    <font>
      <b/>
      <sz val="10"/>
      <name val="MS Sans Serif"/>
      <charset val="204"/>
    </font>
    <font>
      <b/>
      <sz val="11"/>
      <name val="Arial"/>
      <family val="2"/>
      <charset val="204"/>
    </font>
    <font>
      <sz val="11"/>
      <color theme="1"/>
      <name val="Calibri"/>
      <family val="2"/>
      <scheme val="minor"/>
    </font>
    <font>
      <sz val="11"/>
      <color theme="1"/>
      <name val="Montserrat"/>
    </font>
    <font>
      <sz val="14"/>
      <color theme="1"/>
      <name val="Montserrat"/>
      <charset val="204"/>
    </font>
    <font>
      <b/>
      <sz val="14"/>
      <color rgb="FFFF0000"/>
      <name val="Montserrat"/>
    </font>
    <font>
      <sz val="14"/>
      <color theme="1"/>
      <name val="Montserrat"/>
    </font>
    <font>
      <b/>
      <sz val="14"/>
      <color rgb="FFFF0000"/>
      <name val="Montserrat"/>
      <charset val="204"/>
    </font>
    <font>
      <sz val="11"/>
      <color theme="1"/>
      <name val="Montserrat"/>
      <charset val="204"/>
    </font>
    <font>
      <b/>
      <sz val="24"/>
      <color theme="1"/>
      <name val="Montserrat"/>
      <charset val="204"/>
    </font>
    <font>
      <b/>
      <sz val="24"/>
      <color theme="1"/>
      <name val="Algerian"/>
      <family val="5"/>
    </font>
    <font>
      <b/>
      <i/>
      <sz val="14"/>
      <color theme="1"/>
      <name val="Arial Black"/>
      <family val="2"/>
      <charset val="204"/>
    </font>
    <font>
      <b/>
      <sz val="18"/>
      <color theme="5" tint="-0.499984740745262"/>
      <name val="Montserrat"/>
      <charset val="204"/>
    </font>
    <font>
      <b/>
      <sz val="11"/>
      <color theme="1"/>
      <name val="Montserrat"/>
    </font>
    <font>
      <b/>
      <sz val="14"/>
      <color theme="1"/>
      <name val="Montserrat"/>
      <charset val="204"/>
    </font>
    <font>
      <sz val="14"/>
      <color theme="5" tint="-0.499984740745262"/>
      <name val="Montserrat"/>
      <charset val="204"/>
    </font>
    <font>
      <b/>
      <i/>
      <sz val="11"/>
      <color rgb="FFFF0000"/>
      <name val="Montserrat"/>
      <charset val="204"/>
    </font>
    <font>
      <i/>
      <sz val="11"/>
      <color theme="1"/>
      <name val="Montserrat"/>
      <charset val="204"/>
    </font>
    <font>
      <i/>
      <sz val="14"/>
      <color theme="5" tint="-0.499984740745262"/>
      <name val="Montserrat"/>
      <charset val="204"/>
    </font>
    <font>
      <b/>
      <i/>
      <sz val="14"/>
      <color rgb="FFFF0000"/>
      <name val="Montserrat"/>
      <charset val="204"/>
    </font>
    <font>
      <i/>
      <sz val="11"/>
      <color theme="1"/>
      <name val="Montserrat"/>
    </font>
    <font>
      <i/>
      <sz val="14"/>
      <color theme="1"/>
      <name val="Montserrat"/>
      <charset val="204"/>
    </font>
    <font>
      <sz val="7"/>
      <color theme="1"/>
      <name val="Montserrat"/>
    </font>
    <font>
      <sz val="12"/>
      <color theme="5" tint="-0.499984740745262"/>
      <name val="Montserrat"/>
      <charset val="204"/>
    </font>
    <font>
      <i/>
      <sz val="9"/>
      <color theme="1"/>
      <name val="Montserrat"/>
      <charset val="204"/>
    </font>
    <font>
      <i/>
      <sz val="12"/>
      <color theme="5" tint="-0.499984740745262"/>
      <name val="Montserrat"/>
      <charset val="204"/>
    </font>
    <font>
      <i/>
      <sz val="11"/>
      <color theme="5" tint="-0.499984740745262"/>
      <name val="Montserrat"/>
      <charset val="204"/>
    </font>
    <font>
      <sz val="11"/>
      <color theme="5" tint="-0.499984740745262"/>
      <name val="Montserrat"/>
    </font>
    <font>
      <b/>
      <i/>
      <sz val="20"/>
      <color theme="1"/>
      <name val="Algerian"/>
      <family val="5"/>
    </font>
    <font>
      <b/>
      <sz val="20"/>
      <color theme="1"/>
      <name val="Algerian"/>
      <family val="5"/>
    </font>
    <font>
      <b/>
      <sz val="24"/>
      <color theme="5" tint="-0.499984740745262"/>
      <name val="Montserrat"/>
      <charset val="204"/>
    </font>
    <font>
      <b/>
      <sz val="14"/>
      <color theme="1"/>
      <name val="Montserrat"/>
    </font>
    <font>
      <sz val="14"/>
      <color theme="5" tint="-0.499984740745262"/>
      <name val="Montserrat"/>
    </font>
    <font>
      <i/>
      <sz val="14"/>
      <color theme="5" tint="-0.499984740745262"/>
      <name val="Montserrat"/>
    </font>
    <font>
      <b/>
      <i/>
      <sz val="14"/>
      <color rgb="FFFF0000"/>
      <name val="Montserrat"/>
    </font>
    <font>
      <i/>
      <sz val="14"/>
      <color theme="1"/>
      <name val="Montserrat"/>
    </font>
    <font>
      <sz val="12"/>
      <color theme="5" tint="-0.499984740745262"/>
      <name val="Montserrat"/>
    </font>
    <font>
      <i/>
      <sz val="12"/>
      <color theme="5" tint="-0.499984740745262"/>
      <name val="Montserrat"/>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84">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double">
        <color auto="1"/>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double">
        <color auto="1"/>
      </top>
      <bottom style="double">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top style="double">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auto="1"/>
      </top>
      <bottom style="double">
        <color auto="1"/>
      </bottom>
      <diagonal/>
    </border>
    <border>
      <left style="medium">
        <color indexed="64"/>
      </left>
      <right style="thin">
        <color indexed="64"/>
      </right>
      <top style="double">
        <color auto="1"/>
      </top>
      <bottom style="thin">
        <color indexed="64"/>
      </bottom>
      <diagonal/>
    </border>
    <border>
      <left style="thin">
        <color indexed="64"/>
      </left>
      <right style="thin">
        <color indexed="64"/>
      </right>
      <top style="double">
        <color indexed="64"/>
      </top>
      <bottom style="thin">
        <color indexed="64"/>
      </bottom>
      <diagonal/>
    </border>
    <border>
      <left style="thin">
        <color auto="1"/>
      </left>
      <right style="medium">
        <color indexed="64"/>
      </right>
      <top style="double">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auto="1"/>
      </left>
      <right style="medium">
        <color indexed="64"/>
      </right>
      <top style="thin">
        <color auto="1"/>
      </top>
      <bottom style="double">
        <color auto="1"/>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double">
        <color auto="1"/>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medium">
        <color indexed="64"/>
      </left>
      <right/>
      <top style="medium">
        <color indexed="64"/>
      </top>
      <bottom style="double">
        <color auto="1"/>
      </bottom>
      <diagonal/>
    </border>
    <border>
      <left/>
      <right/>
      <top style="medium">
        <color indexed="64"/>
      </top>
      <bottom style="double">
        <color auto="1"/>
      </bottom>
      <diagonal/>
    </border>
    <border>
      <left/>
      <right style="medium">
        <color indexed="64"/>
      </right>
      <top style="medium">
        <color indexed="64"/>
      </top>
      <bottom style="double">
        <color auto="1"/>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double">
        <color auto="1"/>
      </left>
      <right style="double">
        <color auto="1"/>
      </right>
      <top style="double">
        <color auto="1"/>
      </top>
      <bottom/>
      <diagonal/>
    </border>
    <border>
      <left style="double">
        <color indexed="64"/>
      </left>
      <right/>
      <top style="double">
        <color indexed="64"/>
      </top>
      <bottom style="thin">
        <color indexed="64"/>
      </bottom>
      <diagonal/>
    </border>
    <border>
      <left/>
      <right/>
      <top style="double">
        <color auto="1"/>
      </top>
      <bottom style="thin">
        <color indexed="64"/>
      </bottom>
      <diagonal/>
    </border>
    <border>
      <left/>
      <right style="thin">
        <color indexed="64"/>
      </right>
      <top style="double">
        <color auto="1"/>
      </top>
      <bottom style="thin">
        <color indexed="64"/>
      </bottom>
      <diagonal/>
    </border>
    <border>
      <left style="thin">
        <color indexed="64"/>
      </left>
      <right/>
      <top style="double">
        <color indexed="64"/>
      </top>
      <bottom style="thin">
        <color indexed="64"/>
      </bottom>
      <diagonal/>
    </border>
    <border>
      <left/>
      <right style="double">
        <color auto="1"/>
      </right>
      <top style="double">
        <color auto="1"/>
      </top>
      <bottom style="thin">
        <color auto="1"/>
      </bottom>
      <diagonal/>
    </border>
    <border>
      <left style="double">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medium">
        <color indexed="64"/>
      </left>
      <right style="medium">
        <color indexed="64"/>
      </right>
      <top/>
      <bottom/>
      <diagonal/>
    </border>
    <border>
      <left style="double">
        <color auto="1"/>
      </left>
      <right style="double">
        <color auto="1"/>
      </right>
      <top/>
      <bottom/>
      <diagonal/>
    </border>
    <border>
      <left style="double">
        <color auto="1"/>
      </left>
      <right/>
      <top style="thin">
        <color auto="1"/>
      </top>
      <bottom style="thin">
        <color indexed="64"/>
      </bottom>
      <diagonal/>
    </border>
    <border>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medium">
        <color indexed="64"/>
      </left>
      <right style="medium">
        <color indexed="64"/>
      </right>
      <top/>
      <bottom style="thin">
        <color indexed="64"/>
      </bottom>
      <diagonal/>
    </border>
    <border>
      <left style="double">
        <color indexed="64"/>
      </left>
      <right style="double">
        <color indexed="64"/>
      </right>
      <top/>
      <bottom style="double">
        <color indexed="64"/>
      </bottom>
      <diagonal/>
    </border>
    <border>
      <left style="double">
        <color indexed="64"/>
      </left>
      <right/>
      <top style="thin">
        <color indexed="64"/>
      </top>
      <bottom style="double">
        <color indexed="64"/>
      </bottom>
      <diagonal/>
    </border>
    <border>
      <left/>
      <right/>
      <top style="thin">
        <color auto="1"/>
      </top>
      <bottom style="double">
        <color auto="1"/>
      </bottom>
      <diagonal/>
    </border>
    <border>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top style="double">
        <color auto="1"/>
      </top>
      <bottom/>
      <diagonal/>
    </border>
    <border>
      <left/>
      <right/>
      <top style="double">
        <color auto="1"/>
      </top>
      <bottom/>
      <diagonal/>
    </border>
    <border>
      <left/>
      <right style="thin">
        <color auto="1"/>
      </right>
      <top style="double">
        <color auto="1"/>
      </top>
      <bottom/>
      <diagonal/>
    </border>
    <border>
      <left style="double">
        <color auto="1"/>
      </left>
      <right/>
      <top/>
      <bottom style="thin">
        <color indexed="64"/>
      </bottom>
      <diagonal/>
    </border>
    <border>
      <left/>
      <right style="thin">
        <color indexed="64"/>
      </right>
      <top/>
      <bottom style="thin">
        <color indexed="64"/>
      </bottom>
      <diagonal/>
    </border>
    <border>
      <left style="double">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double">
        <color auto="1"/>
      </bottom>
      <diagonal/>
    </border>
  </borders>
  <cellStyleXfs count="6">
    <xf numFmtId="0" fontId="0" fillId="0" borderId="0"/>
    <xf numFmtId="40"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23" fillId="0" borderId="0"/>
  </cellStyleXfs>
  <cellXfs count="632">
    <xf numFmtId="0" fontId="0" fillId="0" borderId="0" xfId="0"/>
    <xf numFmtId="0" fontId="3" fillId="0" borderId="0" xfId="3" applyFont="1" applyAlignment="1">
      <alignment vertical="top"/>
    </xf>
    <xf numFmtId="0" fontId="4" fillId="0" borderId="0" xfId="3" applyFont="1" applyAlignment="1">
      <alignment vertical="center"/>
    </xf>
    <xf numFmtId="0" fontId="3" fillId="0" borderId="0" xfId="3" applyFont="1"/>
    <xf numFmtId="0" fontId="5" fillId="0" borderId="0" xfId="4" applyFont="1" applyAlignment="1">
      <alignment vertical="center" wrapText="1"/>
    </xf>
    <xf numFmtId="0" fontId="5" fillId="0" borderId="0" xfId="4" applyFont="1" applyAlignment="1">
      <alignment horizontal="center" vertical="center" wrapText="1"/>
    </xf>
    <xf numFmtId="0" fontId="6" fillId="0" borderId="0" xfId="4" applyFont="1" applyAlignment="1">
      <alignment vertical="center" wrapText="1"/>
    </xf>
    <xf numFmtId="0" fontId="7" fillId="0" borderId="0" xfId="4" applyFont="1" applyAlignment="1">
      <alignment vertical="center" wrapText="1"/>
    </xf>
    <xf numFmtId="0" fontId="7" fillId="0" borderId="1" xfId="4" applyFont="1" applyBorder="1" applyAlignment="1">
      <alignment horizontal="center" vertical="center" wrapText="1"/>
    </xf>
    <xf numFmtId="164" fontId="8" fillId="0" borderId="0" xfId="4" applyNumberFormat="1" applyFont="1" applyAlignment="1">
      <alignment vertical="center" wrapText="1"/>
    </xf>
    <xf numFmtId="164" fontId="9" fillId="0" borderId="0" xfId="4" applyNumberFormat="1" applyFont="1" applyAlignment="1">
      <alignment horizontal="center" vertical="center" wrapText="1"/>
    </xf>
    <xf numFmtId="40" fontId="8" fillId="0" borderId="0" xfId="1" applyFont="1" applyAlignment="1">
      <alignment horizontal="center" vertical="center" wrapText="1"/>
    </xf>
    <xf numFmtId="0" fontId="10" fillId="0" borderId="0" xfId="3" applyFont="1" applyAlignment="1">
      <alignment horizontal="center" vertical="center" wrapText="1"/>
    </xf>
    <xf numFmtId="0" fontId="3" fillId="0" borderId="2" xfId="3" applyFont="1" applyBorder="1" applyAlignment="1">
      <alignment vertical="top"/>
    </xf>
    <xf numFmtId="0" fontId="4" fillId="0" borderId="2" xfId="3" applyFont="1" applyBorder="1" applyAlignment="1">
      <alignment horizontal="center" vertical="center" wrapText="1"/>
    </xf>
    <xf numFmtId="0" fontId="4" fillId="0" borderId="3" xfId="3" applyFont="1" applyBorder="1" applyAlignment="1">
      <alignment horizontal="center" vertical="center" wrapText="1"/>
    </xf>
    <xf numFmtId="0" fontId="4" fillId="0" borderId="4" xfId="3" applyFont="1" applyBorder="1" applyAlignment="1">
      <alignment horizontal="center" vertical="center" wrapText="1"/>
    </xf>
    <xf numFmtId="0" fontId="11" fillId="0" borderId="5" xfId="3" applyFont="1" applyBorder="1" applyAlignment="1">
      <alignment horizontal="center" vertical="top"/>
    </xf>
    <xf numFmtId="0" fontId="5" fillId="0" borderId="6" xfId="4" applyFont="1" applyBorder="1" applyAlignment="1">
      <alignment horizontal="left" vertical="center" wrapText="1"/>
    </xf>
    <xf numFmtId="0" fontId="5" fillId="0" borderId="7" xfId="4" applyFont="1" applyBorder="1" applyAlignment="1">
      <alignment horizontal="left" vertical="center" wrapText="1"/>
    </xf>
    <xf numFmtId="0" fontId="5" fillId="0" borderId="8" xfId="4" applyFont="1" applyBorder="1" applyAlignment="1">
      <alignment horizontal="left" vertical="center" wrapText="1"/>
    </xf>
    <xf numFmtId="0" fontId="11" fillId="0" borderId="9" xfId="3" applyFont="1" applyBorder="1" applyAlignment="1">
      <alignment horizontal="center" vertical="top"/>
    </xf>
    <xf numFmtId="0" fontId="6" fillId="0" borderId="10" xfId="4" applyFont="1" applyBorder="1" applyAlignment="1">
      <alignment vertical="center" wrapText="1"/>
    </xf>
    <xf numFmtId="0" fontId="7" fillId="0" borderId="11" xfId="4" applyFont="1" applyBorder="1" applyAlignment="1">
      <alignment horizontal="center" vertical="center" wrapText="1"/>
    </xf>
    <xf numFmtId="0" fontId="7" fillId="0" borderId="12" xfId="4" applyFont="1" applyBorder="1" applyAlignment="1">
      <alignment horizontal="center" vertical="center" wrapText="1"/>
    </xf>
    <xf numFmtId="164" fontId="8" fillId="0" borderId="11" xfId="4" applyNumberFormat="1" applyFont="1" applyBorder="1" applyAlignment="1">
      <alignment horizontal="center" vertical="center" wrapText="1"/>
    </xf>
    <xf numFmtId="164" fontId="8" fillId="0" borderId="12" xfId="4" applyNumberFormat="1" applyFont="1" applyBorder="1" applyAlignment="1">
      <alignment horizontal="center" vertical="center" wrapText="1"/>
    </xf>
    <xf numFmtId="38" fontId="8" fillId="0" borderId="11" xfId="1" applyNumberFormat="1" applyFont="1" applyBorder="1" applyAlignment="1">
      <alignment horizontal="center" vertical="center" wrapText="1"/>
    </xf>
    <xf numFmtId="38" fontId="8" fillId="0" borderId="12" xfId="1" applyNumberFormat="1" applyFont="1" applyBorder="1" applyAlignment="1">
      <alignment horizontal="center" vertical="center" wrapText="1"/>
    </xf>
    <xf numFmtId="0" fontId="8" fillId="2" borderId="11" xfId="4" applyFont="1" applyFill="1" applyBorder="1" applyAlignment="1">
      <alignment horizontal="center" vertical="center" wrapText="1"/>
    </xf>
    <xf numFmtId="0" fontId="8" fillId="2" borderId="12" xfId="4" applyFont="1" applyFill="1" applyBorder="1" applyAlignment="1">
      <alignment horizontal="center" vertical="center" wrapText="1"/>
    </xf>
    <xf numFmtId="0" fontId="12" fillId="0" borderId="13" xfId="4" applyFont="1" applyBorder="1" applyAlignment="1">
      <alignment vertical="center" wrapText="1"/>
    </xf>
    <xf numFmtId="0" fontId="6" fillId="2" borderId="11" xfId="4" applyFont="1" applyFill="1" applyBorder="1" applyAlignment="1">
      <alignment horizontal="center" vertical="center" wrapText="1"/>
    </xf>
    <xf numFmtId="0" fontId="6" fillId="2" borderId="12" xfId="4" applyFont="1" applyFill="1" applyBorder="1" applyAlignment="1">
      <alignment horizontal="center" vertical="center" wrapText="1"/>
    </xf>
    <xf numFmtId="4" fontId="6" fillId="2" borderId="11" xfId="4" applyNumberFormat="1" applyFont="1" applyFill="1" applyBorder="1" applyAlignment="1">
      <alignment horizontal="center" vertical="center" wrapText="1"/>
    </xf>
    <xf numFmtId="0" fontId="6" fillId="0" borderId="11" xfId="4" applyFont="1" applyBorder="1" applyAlignment="1">
      <alignment horizontal="center" vertical="center" wrapText="1"/>
    </xf>
    <xf numFmtId="0" fontId="6" fillId="0" borderId="12" xfId="4" applyFont="1" applyBorder="1" applyAlignment="1">
      <alignment horizontal="center" vertical="center" wrapText="1"/>
    </xf>
    <xf numFmtId="0" fontId="13" fillId="0" borderId="10" xfId="4" applyFont="1" applyBorder="1" applyAlignment="1">
      <alignment horizontal="left" vertical="center" wrapText="1"/>
    </xf>
    <xf numFmtId="38" fontId="6" fillId="2" borderId="11" xfId="4" applyNumberFormat="1" applyFont="1" applyFill="1" applyBorder="1" applyAlignment="1">
      <alignment horizontal="center" vertical="center" wrapText="1"/>
    </xf>
    <xf numFmtId="0" fontId="13" fillId="0" borderId="14" xfId="4" applyFont="1" applyBorder="1" applyAlignment="1">
      <alignment horizontal="left" vertical="center" wrapText="1"/>
    </xf>
    <xf numFmtId="0" fontId="12" fillId="0" borderId="15" xfId="4" applyFont="1" applyBorder="1" applyAlignment="1">
      <alignment vertical="center" wrapText="1"/>
    </xf>
    <xf numFmtId="0" fontId="6" fillId="0" borderId="16" xfId="4" applyFont="1" applyBorder="1" applyAlignment="1">
      <alignment horizontal="center" vertical="center" wrapText="1"/>
    </xf>
    <xf numFmtId="0" fontId="6" fillId="0" borderId="17" xfId="4" applyFont="1" applyBorder="1" applyAlignment="1">
      <alignment horizontal="center" vertical="center" wrapText="1"/>
    </xf>
    <xf numFmtId="0" fontId="6" fillId="0" borderId="18" xfId="4" applyFont="1" applyBorder="1" applyAlignment="1">
      <alignment horizontal="center" vertical="center" wrapText="1"/>
    </xf>
    <xf numFmtId="0" fontId="6" fillId="0" borderId="19" xfId="4" applyFont="1" applyBorder="1" applyAlignment="1">
      <alignment horizontal="center" vertical="center" wrapText="1"/>
    </xf>
    <xf numFmtId="38" fontId="8" fillId="2" borderId="11" xfId="4" applyNumberFormat="1" applyFont="1" applyFill="1" applyBorder="1" applyAlignment="1">
      <alignment horizontal="center" vertical="center" wrapText="1"/>
    </xf>
    <xf numFmtId="0" fontId="8" fillId="0" borderId="11" xfId="4" applyFont="1" applyBorder="1" applyAlignment="1">
      <alignment horizontal="center" vertical="center" wrapText="1"/>
    </xf>
    <xf numFmtId="0" fontId="8" fillId="0" borderId="12" xfId="4" applyFont="1" applyBorder="1" applyAlignment="1">
      <alignment horizontal="center" vertical="center" wrapText="1"/>
    </xf>
    <xf numFmtId="0" fontId="6" fillId="0" borderId="14" xfId="4" applyFont="1" applyBorder="1" applyAlignment="1">
      <alignment vertical="center" wrapText="1"/>
    </xf>
    <xf numFmtId="0" fontId="12" fillId="0" borderId="20" xfId="4" applyFont="1" applyBorder="1" applyAlignment="1">
      <alignment horizontal="center" vertical="center" wrapText="1"/>
    </xf>
    <xf numFmtId="0" fontId="12" fillId="0" borderId="21" xfId="4" applyFont="1" applyBorder="1" applyAlignment="1">
      <alignment horizontal="center" vertical="center" wrapText="1"/>
    </xf>
    <xf numFmtId="0" fontId="12" fillId="0" borderId="22" xfId="4" applyFont="1" applyBorder="1" applyAlignment="1">
      <alignment horizontal="center" vertical="center" wrapText="1"/>
    </xf>
    <xf numFmtId="0" fontId="5" fillId="0" borderId="23" xfId="4" applyFont="1" applyBorder="1" applyAlignment="1">
      <alignment horizontal="left" vertical="center" wrapText="1"/>
    </xf>
    <xf numFmtId="0" fontId="5" fillId="0" borderId="24" xfId="4" applyFont="1" applyBorder="1" applyAlignment="1">
      <alignment horizontal="left" vertical="center" wrapText="1"/>
    </xf>
    <xf numFmtId="0" fontId="5" fillId="0" borderId="25" xfId="4" applyFont="1" applyBorder="1" applyAlignment="1">
      <alignment horizontal="left" vertical="center" wrapText="1"/>
    </xf>
    <xf numFmtId="0" fontId="12" fillId="0" borderId="10" xfId="4" applyFont="1" applyBorder="1" applyAlignment="1">
      <alignment horizontal="center" vertical="center" wrapText="1"/>
    </xf>
    <xf numFmtId="0" fontId="12" fillId="0" borderId="11" xfId="4" applyFont="1" applyBorder="1" applyAlignment="1">
      <alignment horizontal="center" vertical="center" wrapText="1"/>
    </xf>
    <xf numFmtId="0" fontId="12" fillId="0" borderId="12" xfId="4" applyFont="1" applyBorder="1" applyAlignment="1">
      <alignment horizontal="center" vertical="center" wrapText="1"/>
    </xf>
    <xf numFmtId="0" fontId="6" fillId="0" borderId="10" xfId="4" applyFont="1" applyBorder="1" applyAlignment="1">
      <alignment horizontal="left" vertical="center" wrapText="1"/>
    </xf>
    <xf numFmtId="49" fontId="7" fillId="0" borderId="16" xfId="4" applyNumberFormat="1" applyFont="1" applyBorder="1" applyAlignment="1">
      <alignment horizontal="center" vertical="center"/>
    </xf>
    <xf numFmtId="49" fontId="7" fillId="0" borderId="19" xfId="4" applyNumberFormat="1" applyFont="1" applyBorder="1" applyAlignment="1">
      <alignment horizontal="center" vertical="center"/>
    </xf>
    <xf numFmtId="49" fontId="7" fillId="0" borderId="16" xfId="4" applyNumberFormat="1" applyFont="1" applyBorder="1" applyAlignment="1">
      <alignment horizontal="center" vertical="center" wrapText="1"/>
    </xf>
    <xf numFmtId="49" fontId="7" fillId="0" borderId="19" xfId="4" applyNumberFormat="1" applyFont="1" applyBorder="1" applyAlignment="1">
      <alignment horizontal="center" vertical="center" wrapText="1"/>
    </xf>
    <xf numFmtId="49" fontId="7" fillId="0" borderId="17" xfId="4" applyNumberFormat="1" applyFont="1" applyBorder="1" applyAlignment="1">
      <alignment horizontal="center" vertical="center" wrapText="1"/>
    </xf>
    <xf numFmtId="49" fontId="7" fillId="0" borderId="18" xfId="4" applyNumberFormat="1" applyFont="1" applyBorder="1" applyAlignment="1">
      <alignment horizontal="center" vertical="center" wrapText="1"/>
    </xf>
    <xf numFmtId="0" fontId="3" fillId="0" borderId="0" xfId="3" applyFont="1" applyAlignment="1">
      <alignment wrapText="1"/>
    </xf>
    <xf numFmtId="0" fontId="14" fillId="0" borderId="16" xfId="4" applyFont="1" applyBorder="1" applyAlignment="1">
      <alignment horizontal="center" vertical="center" wrapText="1"/>
    </xf>
    <xf numFmtId="0" fontId="14" fillId="0" borderId="17" xfId="4" applyFont="1" applyBorder="1" applyAlignment="1">
      <alignment horizontal="center" vertical="center" wrapText="1"/>
    </xf>
    <xf numFmtId="0" fontId="14" fillId="0" borderId="18" xfId="4" applyFont="1" applyBorder="1" applyAlignment="1">
      <alignment horizontal="center" vertical="center" wrapText="1"/>
    </xf>
    <xf numFmtId="0" fontId="6" fillId="0" borderId="10" xfId="4" applyFont="1" applyBorder="1" applyAlignment="1">
      <alignment horizontal="left" vertical="center" wrapText="1"/>
    </xf>
    <xf numFmtId="0" fontId="8" fillId="0" borderId="11" xfId="4" applyFont="1" applyBorder="1" applyAlignment="1">
      <alignment horizontal="left" vertical="center" wrapText="1"/>
    </xf>
    <xf numFmtId="0" fontId="8" fillId="0" borderId="12" xfId="4" applyFont="1" applyBorder="1" applyAlignment="1">
      <alignment horizontal="left" vertical="center" wrapText="1"/>
    </xf>
    <xf numFmtId="0" fontId="7" fillId="0" borderId="16" xfId="4" applyFont="1" applyBorder="1" applyAlignment="1">
      <alignment horizontal="left" vertical="center" wrapText="1"/>
    </xf>
    <xf numFmtId="0" fontId="7" fillId="0" borderId="17" xfId="4" applyFont="1" applyBorder="1" applyAlignment="1">
      <alignment horizontal="left" vertical="center" wrapText="1"/>
    </xf>
    <xf numFmtId="0" fontId="7" fillId="0" borderId="18" xfId="4" applyFont="1" applyBorder="1" applyAlignment="1">
      <alignment horizontal="left" vertical="center" wrapText="1"/>
    </xf>
    <xf numFmtId="0" fontId="3" fillId="0" borderId="0" xfId="3" applyFont="1" applyAlignment="1">
      <alignment horizontal="left" vertical="center"/>
    </xf>
    <xf numFmtId="0" fontId="8" fillId="0" borderId="16" xfId="4" applyFont="1" applyBorder="1" applyAlignment="1">
      <alignment horizontal="left" vertical="center" wrapText="1"/>
    </xf>
    <xf numFmtId="0" fontId="8" fillId="0" borderId="17" xfId="4" applyFont="1" applyBorder="1" applyAlignment="1">
      <alignment horizontal="left" vertical="center" wrapText="1"/>
    </xf>
    <xf numFmtId="0" fontId="8" fillId="0" borderId="18" xfId="4" applyFont="1" applyBorder="1" applyAlignment="1">
      <alignment horizontal="left" vertical="center" wrapText="1"/>
    </xf>
    <xf numFmtId="49" fontId="8" fillId="0" borderId="16" xfId="4" applyNumberFormat="1" applyFont="1" applyBorder="1" applyAlignment="1">
      <alignment horizontal="center" vertical="center" wrapText="1"/>
    </xf>
    <xf numFmtId="49" fontId="8" fillId="0" borderId="17" xfId="4" applyNumberFormat="1" applyFont="1" applyBorder="1" applyAlignment="1">
      <alignment horizontal="center" vertical="center" wrapText="1"/>
    </xf>
    <xf numFmtId="49" fontId="8" fillId="0" borderId="18" xfId="4" applyNumberFormat="1" applyFont="1" applyBorder="1" applyAlignment="1">
      <alignment horizontal="center" vertical="center" wrapText="1"/>
    </xf>
    <xf numFmtId="0" fontId="6" fillId="2" borderId="16" xfId="4" applyFont="1" applyFill="1" applyBorder="1" applyAlignment="1">
      <alignment horizontal="center" vertical="center" wrapText="1"/>
    </xf>
    <xf numFmtId="0" fontId="6" fillId="2" borderId="17" xfId="4" applyFont="1" applyFill="1" applyBorder="1" applyAlignment="1">
      <alignment horizontal="center" vertical="center" wrapText="1"/>
    </xf>
    <xf numFmtId="0" fontId="6" fillId="2" borderId="19" xfId="4" applyFont="1" applyFill="1" applyBorder="1" applyAlignment="1">
      <alignment horizontal="center" vertical="center" wrapText="1"/>
    </xf>
    <xf numFmtId="0" fontId="6" fillId="2" borderId="18" xfId="4" applyFont="1" applyFill="1" applyBorder="1" applyAlignment="1">
      <alignment horizontal="center" vertical="center" wrapText="1"/>
    </xf>
    <xf numFmtId="0" fontId="8" fillId="2" borderId="16" xfId="4" applyFont="1" applyFill="1" applyBorder="1" applyAlignment="1">
      <alignment horizontal="center" vertical="center" wrapText="1"/>
    </xf>
    <xf numFmtId="0" fontId="8" fillId="2" borderId="17" xfId="4" applyFont="1" applyFill="1" applyBorder="1" applyAlignment="1">
      <alignment horizontal="center" vertical="center" wrapText="1"/>
    </xf>
    <xf numFmtId="0" fontId="8" fillId="2" borderId="18" xfId="4" applyFont="1" applyFill="1" applyBorder="1" applyAlignment="1">
      <alignment horizontal="center" vertical="center" wrapText="1"/>
    </xf>
    <xf numFmtId="0" fontId="6" fillId="0" borderId="26" xfId="4" applyFont="1" applyBorder="1" applyAlignment="1">
      <alignment horizontal="center" vertical="center" wrapText="1"/>
    </xf>
    <xf numFmtId="0" fontId="6" fillId="0" borderId="6" xfId="4" applyFont="1" applyBorder="1" applyAlignment="1">
      <alignment horizontal="center" vertical="center" wrapText="1"/>
    </xf>
    <xf numFmtId="165" fontId="0" fillId="2" borderId="16" xfId="1" applyNumberFormat="1" applyFont="1" applyFill="1" applyBorder="1" applyAlignment="1">
      <alignment horizontal="center" vertical="center"/>
    </xf>
    <xf numFmtId="165" fontId="0" fillId="2" borderId="19" xfId="1" applyNumberFormat="1" applyFont="1" applyFill="1" applyBorder="1" applyAlignment="1">
      <alignment horizontal="center" vertical="center"/>
    </xf>
    <xf numFmtId="166" fontId="0" fillId="2" borderId="16" xfId="0" applyNumberFormat="1" applyFill="1" applyBorder="1" applyAlignment="1">
      <alignment horizontal="center" vertical="center"/>
    </xf>
    <xf numFmtId="166" fontId="0" fillId="2" borderId="19" xfId="0" applyNumberFormat="1" applyFill="1" applyBorder="1" applyAlignment="1">
      <alignment horizontal="center" vertical="center"/>
    </xf>
    <xf numFmtId="2" fontId="0" fillId="2" borderId="16" xfId="0" applyNumberFormat="1" applyFill="1" applyBorder="1" applyAlignment="1">
      <alignment horizontal="center" vertical="center"/>
    </xf>
    <xf numFmtId="2" fontId="0" fillId="2" borderId="19" xfId="0" applyNumberFormat="1" applyFill="1" applyBorder="1" applyAlignment="1">
      <alignment horizontal="center" vertical="center"/>
    </xf>
    <xf numFmtId="166" fontId="0" fillId="2" borderId="17" xfId="0" applyNumberFormat="1" applyFill="1" applyBorder="1" applyAlignment="1">
      <alignment horizontal="center" vertical="center"/>
    </xf>
    <xf numFmtId="166" fontId="0" fillId="2" borderId="18" xfId="0" applyNumberFormat="1" applyFill="1" applyBorder="1" applyAlignment="1">
      <alignment horizontal="center" vertical="center"/>
    </xf>
    <xf numFmtId="0" fontId="6" fillId="2" borderId="26" xfId="4" applyFont="1" applyFill="1" applyBorder="1" applyAlignment="1">
      <alignment horizontal="center" vertical="center" wrapText="1"/>
    </xf>
    <xf numFmtId="38" fontId="8" fillId="2" borderId="16" xfId="1" applyNumberFormat="1" applyFont="1" applyFill="1" applyBorder="1" applyAlignment="1">
      <alignment horizontal="center" vertical="center" wrapText="1"/>
    </xf>
    <xf numFmtId="38" fontId="8" fillId="2" borderId="19" xfId="1" applyNumberFormat="1" applyFont="1" applyFill="1" applyBorder="1" applyAlignment="1">
      <alignment horizontal="center" vertical="center" wrapText="1"/>
    </xf>
    <xf numFmtId="38" fontId="8" fillId="2" borderId="11" xfId="1" applyNumberFormat="1" applyFont="1" applyFill="1" applyBorder="1" applyAlignment="1">
      <alignment horizontal="center" vertical="center" wrapText="1"/>
    </xf>
    <xf numFmtId="38" fontId="8" fillId="2" borderId="17" xfId="1" applyNumberFormat="1" applyFont="1" applyFill="1" applyBorder="1" applyAlignment="1">
      <alignment horizontal="center" vertical="center" wrapText="1"/>
    </xf>
    <xf numFmtId="38" fontId="8" fillId="2" borderId="18" xfId="1" applyNumberFormat="1" applyFont="1" applyFill="1" applyBorder="1" applyAlignment="1">
      <alignment horizontal="center" vertical="center" wrapText="1"/>
    </xf>
    <xf numFmtId="0" fontId="6" fillId="2" borderId="6" xfId="4" applyFont="1" applyFill="1" applyBorder="1" applyAlignment="1">
      <alignment horizontal="center" vertical="center" wrapText="1"/>
    </xf>
    <xf numFmtId="0" fontId="6" fillId="2" borderId="6" xfId="4" applyFont="1" applyFill="1" applyBorder="1" applyAlignment="1">
      <alignment horizontal="center" vertical="center" wrapText="1"/>
    </xf>
    <xf numFmtId="0" fontId="6" fillId="2" borderId="10" xfId="4" applyFont="1" applyFill="1" applyBorder="1" applyAlignment="1">
      <alignment horizontal="center" vertical="center" wrapText="1"/>
    </xf>
    <xf numFmtId="0" fontId="6" fillId="2" borderId="10" xfId="4" applyFont="1" applyFill="1" applyBorder="1" applyAlignment="1">
      <alignment horizontal="left" vertical="center" wrapText="1"/>
    </xf>
    <xf numFmtId="2" fontId="8" fillId="2" borderId="11" xfId="1" applyNumberFormat="1" applyFont="1" applyFill="1" applyBorder="1" applyAlignment="1">
      <alignment horizontal="center" vertical="center" wrapText="1"/>
    </xf>
    <xf numFmtId="2" fontId="8" fillId="2" borderId="12" xfId="1" applyNumberFormat="1" applyFont="1" applyFill="1" applyBorder="1" applyAlignment="1">
      <alignment horizontal="center" vertical="center" wrapText="1"/>
    </xf>
    <xf numFmtId="0" fontId="6" fillId="2" borderId="10" xfId="4" applyFont="1" applyFill="1" applyBorder="1" applyAlignment="1">
      <alignment horizontal="center" wrapText="1"/>
    </xf>
    <xf numFmtId="38" fontId="8" fillId="0" borderId="16" xfId="1" applyNumberFormat="1" applyFont="1" applyBorder="1" applyAlignment="1">
      <alignment horizontal="center" vertical="center" wrapText="1"/>
    </xf>
    <xf numFmtId="38" fontId="8" fillId="0" borderId="19" xfId="1" applyNumberFormat="1" applyFont="1" applyBorder="1" applyAlignment="1">
      <alignment horizontal="center" vertical="center" wrapText="1"/>
    </xf>
    <xf numFmtId="38" fontId="8" fillId="0" borderId="17" xfId="1" applyNumberFormat="1" applyFont="1" applyBorder="1" applyAlignment="1">
      <alignment horizontal="center" vertical="center" wrapText="1"/>
    </xf>
    <xf numFmtId="38" fontId="8" fillId="0" borderId="18" xfId="1" applyNumberFormat="1" applyFont="1" applyBorder="1" applyAlignment="1">
      <alignment horizontal="center" vertical="center" wrapText="1"/>
    </xf>
    <xf numFmtId="0" fontId="6" fillId="0" borderId="14" xfId="4" applyFont="1" applyBorder="1" applyAlignment="1">
      <alignment horizontal="left" vertical="center" wrapText="1"/>
    </xf>
    <xf numFmtId="167" fontId="8" fillId="0" borderId="27" xfId="1" applyNumberFormat="1" applyFont="1" applyBorder="1" applyAlignment="1">
      <alignment horizontal="center" vertical="center" wrapText="1"/>
    </xf>
    <xf numFmtId="167" fontId="8" fillId="0" borderId="28" xfId="1" applyNumberFormat="1" applyFont="1" applyBorder="1" applyAlignment="1">
      <alignment horizontal="center" vertical="center" wrapText="1"/>
    </xf>
    <xf numFmtId="0" fontId="15" fillId="0" borderId="10" xfId="4" applyFont="1" applyBorder="1" applyAlignment="1">
      <alignment horizontal="center" vertical="center" wrapText="1"/>
    </xf>
    <xf numFmtId="0" fontId="15" fillId="0" borderId="11" xfId="4" applyFont="1" applyBorder="1" applyAlignment="1">
      <alignment horizontal="center" vertical="center" wrapText="1"/>
    </xf>
    <xf numFmtId="0" fontId="15" fillId="0" borderId="12" xfId="4" applyFont="1" applyBorder="1" applyAlignment="1">
      <alignment horizontal="center" vertical="center" wrapText="1"/>
    </xf>
    <xf numFmtId="40" fontId="6" fillId="0" borderId="16" xfId="1" applyFont="1" applyBorder="1" applyAlignment="1">
      <alignment horizontal="center" vertical="center" wrapText="1"/>
    </xf>
    <xf numFmtId="40" fontId="6" fillId="0" borderId="17" xfId="1" applyFont="1" applyBorder="1" applyAlignment="1">
      <alignment horizontal="center" vertical="center" wrapText="1"/>
    </xf>
    <xf numFmtId="40" fontId="6" fillId="0" borderId="18" xfId="1" applyFont="1" applyBorder="1" applyAlignment="1">
      <alignment horizontal="center" vertical="center" wrapText="1"/>
    </xf>
    <xf numFmtId="40" fontId="3" fillId="0" borderId="0" xfId="1" applyFont="1"/>
    <xf numFmtId="165" fontId="6" fillId="3" borderId="16" xfId="1" applyNumberFormat="1" applyFont="1" applyFill="1" applyBorder="1" applyAlignment="1">
      <alignment horizontal="center" vertical="center" wrapText="1"/>
    </xf>
    <xf numFmtId="165" fontId="6" fillId="3" borderId="17" xfId="1" applyNumberFormat="1" applyFont="1" applyFill="1" applyBorder="1" applyAlignment="1">
      <alignment horizontal="center" vertical="center" wrapText="1"/>
    </xf>
    <xf numFmtId="165" fontId="6" fillId="3" borderId="18" xfId="1" applyNumberFormat="1" applyFont="1" applyFill="1" applyBorder="1" applyAlignment="1">
      <alignment horizontal="center" vertical="center" wrapText="1"/>
    </xf>
    <xf numFmtId="0" fontId="13" fillId="0" borderId="10" xfId="4" applyFont="1" applyBorder="1" applyAlignment="1">
      <alignment horizontal="center" vertical="center" wrapText="1"/>
    </xf>
    <xf numFmtId="38" fontId="6" fillId="0" borderId="16" xfId="4" applyNumberFormat="1" applyFont="1" applyBorder="1" applyAlignment="1">
      <alignment horizontal="center" vertical="center" wrapText="1"/>
    </xf>
    <xf numFmtId="38" fontId="6" fillId="0" borderId="17" xfId="4" applyNumberFormat="1" applyFont="1" applyBorder="1" applyAlignment="1">
      <alignment horizontal="center" vertical="center" wrapText="1"/>
    </xf>
    <xf numFmtId="38" fontId="6" fillId="0" borderId="18" xfId="4" applyNumberFormat="1" applyFont="1" applyBorder="1" applyAlignment="1">
      <alignment horizontal="center" vertical="center" wrapText="1"/>
    </xf>
    <xf numFmtId="168" fontId="6" fillId="0" borderId="16" xfId="1" applyNumberFormat="1" applyFont="1" applyBorder="1" applyAlignment="1">
      <alignment horizontal="center" vertical="center" wrapText="1"/>
    </xf>
    <xf numFmtId="168" fontId="6" fillId="0" borderId="17" xfId="1" applyNumberFormat="1" applyFont="1" applyBorder="1" applyAlignment="1">
      <alignment horizontal="center" vertical="center" wrapText="1"/>
    </xf>
    <xf numFmtId="168" fontId="6" fillId="0" borderId="18" xfId="1" applyNumberFormat="1" applyFont="1" applyBorder="1" applyAlignment="1">
      <alignment horizontal="center" vertical="center" wrapText="1"/>
    </xf>
    <xf numFmtId="10" fontId="6" fillId="0" borderId="11" xfId="1" applyNumberFormat="1" applyFont="1" applyBorder="1" applyAlignment="1">
      <alignment horizontal="center" vertical="center" wrapText="1"/>
    </xf>
    <xf numFmtId="10" fontId="6" fillId="0" borderId="12" xfId="1" applyNumberFormat="1" applyFont="1" applyBorder="1" applyAlignment="1">
      <alignment horizontal="center" vertical="center" wrapText="1"/>
    </xf>
    <xf numFmtId="168" fontId="6" fillId="2" borderId="11" xfId="1" applyNumberFormat="1" applyFont="1" applyFill="1" applyBorder="1" applyAlignment="1">
      <alignment horizontal="center" vertical="center" wrapText="1"/>
    </xf>
    <xf numFmtId="168" fontId="6" fillId="2" borderId="12" xfId="1" applyNumberFormat="1" applyFont="1" applyFill="1" applyBorder="1" applyAlignment="1">
      <alignment horizontal="center" vertical="center" wrapText="1"/>
    </xf>
    <xf numFmtId="38" fontId="6" fillId="0" borderId="11" xfId="1" applyNumberFormat="1" applyFont="1" applyBorder="1" applyAlignment="1">
      <alignment horizontal="center" vertical="center" wrapText="1"/>
    </xf>
    <xf numFmtId="38" fontId="6" fillId="0" borderId="12" xfId="1" applyNumberFormat="1" applyFont="1" applyBorder="1" applyAlignment="1">
      <alignment horizontal="center" vertical="center" wrapText="1"/>
    </xf>
    <xf numFmtId="0" fontId="6" fillId="0" borderId="10" xfId="4" applyFont="1" applyBorder="1" applyAlignment="1">
      <alignment horizontal="center" vertical="center" wrapText="1"/>
    </xf>
    <xf numFmtId="0" fontId="8" fillId="0" borderId="10" xfId="4" applyFont="1" applyBorder="1" applyAlignment="1">
      <alignment horizontal="center" vertical="center" wrapText="1"/>
    </xf>
    <xf numFmtId="0" fontId="8" fillId="0" borderId="11" xfId="4" applyFont="1" applyBorder="1" applyAlignment="1">
      <alignment horizontal="center" vertical="center" wrapText="1"/>
    </xf>
    <xf numFmtId="0" fontId="6" fillId="0" borderId="11" xfId="4" applyFont="1" applyBorder="1" applyAlignment="1">
      <alignment horizontal="center" vertical="center" wrapText="1"/>
    </xf>
    <xf numFmtId="0" fontId="6" fillId="0" borderId="12" xfId="4" applyFont="1" applyBorder="1" applyAlignment="1">
      <alignment horizontal="center" vertical="center" wrapText="1"/>
    </xf>
    <xf numFmtId="0" fontId="13" fillId="2" borderId="10" xfId="4" applyFont="1" applyFill="1" applyBorder="1" applyAlignment="1">
      <alignment horizontal="right" vertical="center" wrapText="1"/>
    </xf>
    <xf numFmtId="38" fontId="6" fillId="0" borderId="11" xfId="1" applyNumberFormat="1" applyFont="1" applyBorder="1" applyAlignment="1">
      <alignment horizontal="center" vertical="center" wrapText="1"/>
    </xf>
    <xf numFmtId="38" fontId="6" fillId="2" borderId="11" xfId="1" applyNumberFormat="1" applyFont="1" applyFill="1" applyBorder="1" applyAlignment="1">
      <alignment horizontal="center" vertical="center" wrapText="1"/>
    </xf>
    <xf numFmtId="4" fontId="6" fillId="0" borderId="11" xfId="4" applyNumberFormat="1" applyFont="1" applyBorder="1" applyAlignment="1">
      <alignment horizontal="center" vertical="center" wrapText="1"/>
    </xf>
    <xf numFmtId="38" fontId="12" fillId="0" borderId="11" xfId="1" applyNumberFormat="1" applyFont="1" applyBorder="1" applyAlignment="1">
      <alignment horizontal="center" vertical="center" wrapText="1"/>
    </xf>
    <xf numFmtId="0" fontId="8" fillId="0" borderId="12" xfId="4" applyFont="1" applyBorder="1" applyAlignment="1">
      <alignment horizontal="center" vertical="center" wrapText="1"/>
    </xf>
    <xf numFmtId="40" fontId="6" fillId="0" borderId="11" xfId="1" applyFont="1" applyBorder="1" applyAlignment="1">
      <alignment horizontal="center" vertical="center" wrapText="1"/>
    </xf>
    <xf numFmtId="0" fontId="13" fillId="0" borderId="10" xfId="4" applyFont="1" applyBorder="1" applyAlignment="1">
      <alignment horizontal="right" vertical="center" wrapText="1"/>
    </xf>
    <xf numFmtId="0" fontId="14" fillId="0" borderId="11" xfId="4" applyFont="1" applyBorder="1" applyAlignment="1">
      <alignment horizontal="center" vertical="center" wrapText="1"/>
    </xf>
    <xf numFmtId="0" fontId="14" fillId="0" borderId="12" xfId="4" applyFont="1" applyBorder="1" applyAlignment="1">
      <alignment horizontal="center" vertical="center" wrapText="1"/>
    </xf>
    <xf numFmtId="0" fontId="15" fillId="2" borderId="10" xfId="4" applyFont="1" applyFill="1" applyBorder="1" applyAlignment="1">
      <alignment horizontal="center" vertical="center" wrapText="1"/>
    </xf>
    <xf numFmtId="0" fontId="15" fillId="2" borderId="11" xfId="4" applyFont="1" applyFill="1" applyBorder="1" applyAlignment="1">
      <alignment horizontal="center" vertical="center" wrapText="1"/>
    </xf>
    <xf numFmtId="0" fontId="15" fillId="2" borderId="12" xfId="4" applyFont="1" applyFill="1" applyBorder="1" applyAlignment="1">
      <alignment horizontal="center" vertical="center" wrapText="1"/>
    </xf>
    <xf numFmtId="0" fontId="14" fillId="2" borderId="11" xfId="4" applyFont="1" applyFill="1" applyBorder="1" applyAlignment="1">
      <alignment horizontal="center" vertical="center" wrapText="1"/>
    </xf>
    <xf numFmtId="38" fontId="14" fillId="2" borderId="11" xfId="1" applyNumberFormat="1" applyFont="1" applyFill="1" applyBorder="1" applyAlignment="1">
      <alignment vertical="center" wrapText="1"/>
    </xf>
    <xf numFmtId="0" fontId="6" fillId="0" borderId="11" xfId="4" applyFont="1" applyBorder="1" applyAlignment="1">
      <alignment vertical="center" wrapText="1"/>
    </xf>
    <xf numFmtId="0" fontId="6" fillId="0" borderId="12" xfId="4" applyFont="1" applyBorder="1" applyAlignment="1">
      <alignment vertical="center" wrapText="1"/>
    </xf>
    <xf numFmtId="40" fontId="14" fillId="2" borderId="11" xfId="4" applyNumberFormat="1" applyFont="1" applyFill="1" applyBorder="1" applyAlignment="1">
      <alignment horizontal="center" vertical="center" wrapText="1"/>
    </xf>
    <xf numFmtId="9" fontId="14" fillId="2" borderId="11" xfId="4" applyNumberFormat="1" applyFont="1" applyFill="1" applyBorder="1" applyAlignment="1">
      <alignment horizontal="center" vertical="center" wrapText="1"/>
    </xf>
    <xf numFmtId="38" fontId="14" fillId="2" borderId="11" xfId="1" applyNumberFormat="1" applyFont="1" applyFill="1" applyBorder="1" applyAlignment="1">
      <alignment horizontal="center" vertical="center" wrapText="1"/>
    </xf>
    <xf numFmtId="38" fontId="8" fillId="0" borderId="11" xfId="1" applyNumberFormat="1" applyFont="1" applyBorder="1" applyAlignment="1">
      <alignment vertical="center" wrapText="1"/>
    </xf>
    <xf numFmtId="38" fontId="8" fillId="0" borderId="12" xfId="1" applyNumberFormat="1" applyFont="1" applyBorder="1" applyAlignment="1">
      <alignment vertical="center" wrapText="1"/>
    </xf>
    <xf numFmtId="38" fontId="8" fillId="0" borderId="11" xfId="1" applyNumberFormat="1" applyFont="1" applyBorder="1" applyAlignment="1">
      <alignment horizontal="center" vertical="center" wrapText="1"/>
    </xf>
    <xf numFmtId="0" fontId="16" fillId="0" borderId="0" xfId="3" applyFont="1" applyAlignment="1">
      <alignment horizontal="center"/>
    </xf>
    <xf numFmtId="1" fontId="8" fillId="0" borderId="11" xfId="4" applyNumberFormat="1" applyFont="1" applyBorder="1" applyAlignment="1">
      <alignment horizontal="center" vertical="center" wrapText="1"/>
    </xf>
    <xf numFmtId="40" fontId="8" fillId="0" borderId="11" xfId="1" applyFont="1" applyBorder="1" applyAlignment="1">
      <alignment horizontal="center" vertical="center" wrapText="1"/>
    </xf>
    <xf numFmtId="38" fontId="8" fillId="0" borderId="11" xfId="4" applyNumberFormat="1" applyFont="1" applyBorder="1" applyAlignment="1">
      <alignment horizontal="center" vertical="center" wrapText="1"/>
    </xf>
    <xf numFmtId="0" fontId="17" fillId="0" borderId="10" xfId="4" applyFont="1" applyBorder="1" applyAlignment="1">
      <alignment horizontal="center" vertical="center" wrapText="1"/>
    </xf>
    <xf numFmtId="0" fontId="17" fillId="0" borderId="11" xfId="4" applyFont="1" applyBorder="1" applyAlignment="1">
      <alignment horizontal="center" vertical="center" wrapText="1"/>
    </xf>
    <xf numFmtId="0" fontId="17" fillId="0" borderId="12" xfId="4" applyFont="1" applyBorder="1" applyAlignment="1">
      <alignment horizontal="center" vertical="center" wrapText="1"/>
    </xf>
    <xf numFmtId="0" fontId="18" fillId="0" borderId="10" xfId="4" applyFont="1" applyBorder="1" applyAlignment="1">
      <alignment horizontal="center" vertical="center" wrapText="1"/>
    </xf>
    <xf numFmtId="0" fontId="18" fillId="0" borderId="11" xfId="4" applyFont="1" applyBorder="1" applyAlignment="1">
      <alignment horizontal="center" vertical="center" wrapText="1"/>
    </xf>
    <xf numFmtId="0" fontId="18" fillId="0" borderId="12" xfId="4" applyFont="1" applyBorder="1" applyAlignment="1">
      <alignment horizontal="center" vertical="center" wrapText="1"/>
    </xf>
    <xf numFmtId="0" fontId="8" fillId="0" borderId="10" xfId="4" applyFont="1" applyBorder="1" applyAlignment="1">
      <alignment horizontal="right" vertical="center" wrapText="1"/>
    </xf>
    <xf numFmtId="164" fontId="6" fillId="2" borderId="11" xfId="4" applyNumberFormat="1" applyFont="1" applyFill="1" applyBorder="1" applyAlignment="1">
      <alignment horizontal="center" vertical="center" wrapText="1"/>
    </xf>
    <xf numFmtId="164" fontId="6" fillId="2" borderId="12" xfId="4" applyNumberFormat="1" applyFont="1" applyFill="1" applyBorder="1" applyAlignment="1">
      <alignment horizontal="center" vertical="center" wrapText="1"/>
    </xf>
    <xf numFmtId="9" fontId="8" fillId="0" borderId="11" xfId="2" applyFont="1" applyBorder="1" applyAlignment="1">
      <alignment horizontal="center" vertical="center" wrapText="1"/>
    </xf>
    <xf numFmtId="9" fontId="8" fillId="0" borderId="12" xfId="2" applyFont="1" applyBorder="1" applyAlignment="1">
      <alignment horizontal="center" vertical="center" wrapText="1"/>
    </xf>
    <xf numFmtId="0" fontId="8" fillId="0" borderId="14" xfId="4" applyFont="1" applyBorder="1" applyAlignment="1">
      <alignment horizontal="right" vertical="center" wrapText="1"/>
    </xf>
    <xf numFmtId="10" fontId="8" fillId="2" borderId="27" xfId="2" applyNumberFormat="1" applyFont="1" applyFill="1" applyBorder="1" applyAlignment="1">
      <alignment horizontal="center" vertical="center" wrapText="1"/>
    </xf>
    <xf numFmtId="169" fontId="8" fillId="2" borderId="27" xfId="2" applyNumberFormat="1" applyFont="1" applyFill="1" applyBorder="1" applyAlignment="1">
      <alignment horizontal="center" vertical="center" wrapText="1"/>
    </xf>
    <xf numFmtId="169" fontId="8" fillId="2" borderId="28" xfId="2" applyNumberFormat="1" applyFont="1" applyFill="1" applyBorder="1" applyAlignment="1">
      <alignment horizontal="center" vertical="center" wrapText="1"/>
    </xf>
    <xf numFmtId="0" fontId="8" fillId="0" borderId="16" xfId="4" applyFont="1" applyBorder="1" applyAlignment="1">
      <alignment horizontal="center" vertical="center" wrapText="1"/>
    </xf>
    <xf numFmtId="0" fontId="8" fillId="0" borderId="17" xfId="4" applyFont="1" applyBorder="1" applyAlignment="1">
      <alignment horizontal="center" vertical="center" wrapText="1"/>
    </xf>
    <xf numFmtId="0" fontId="8" fillId="0" borderId="18" xfId="4" applyFont="1" applyBorder="1" applyAlignment="1">
      <alignment horizontal="center" vertical="center" wrapText="1"/>
    </xf>
    <xf numFmtId="0" fontId="13" fillId="3" borderId="10" xfId="4" applyFont="1" applyFill="1" applyBorder="1" applyAlignment="1">
      <alignment horizontal="right" vertical="center" wrapText="1"/>
    </xf>
    <xf numFmtId="0" fontId="8" fillId="3" borderId="16" xfId="4" applyFont="1" applyFill="1" applyBorder="1" applyAlignment="1">
      <alignment horizontal="center" vertical="center" wrapText="1"/>
    </xf>
    <xf numFmtId="0" fontId="8" fillId="3" borderId="17" xfId="4" applyFont="1" applyFill="1" applyBorder="1" applyAlignment="1">
      <alignment horizontal="center" vertical="center" wrapText="1"/>
    </xf>
    <xf numFmtId="0" fontId="8" fillId="3" borderId="18" xfId="4" applyFont="1" applyFill="1" applyBorder="1" applyAlignment="1">
      <alignment horizontal="center" vertical="center" wrapText="1"/>
    </xf>
    <xf numFmtId="0" fontId="8" fillId="0" borderId="19" xfId="4" applyFont="1" applyBorder="1" applyAlignment="1">
      <alignment vertical="center" wrapText="1"/>
    </xf>
    <xf numFmtId="168" fontId="8" fillId="0" borderId="16" xfId="1" applyNumberFormat="1" applyFont="1" applyBorder="1" applyAlignment="1">
      <alignment horizontal="center" vertical="center" wrapText="1"/>
    </xf>
    <xf numFmtId="168" fontId="8" fillId="0" borderId="17" xfId="1" applyNumberFormat="1" applyFont="1" applyBorder="1" applyAlignment="1">
      <alignment horizontal="center" vertical="center" wrapText="1"/>
    </xf>
    <xf numFmtId="168" fontId="8" fillId="0" borderId="19" xfId="1" applyNumberFormat="1" applyFont="1" applyBorder="1" applyAlignment="1">
      <alignment horizontal="center" vertical="center" wrapText="1"/>
    </xf>
    <xf numFmtId="168" fontId="8" fillId="0" borderId="18" xfId="1" applyNumberFormat="1" applyFont="1" applyBorder="1" applyAlignment="1">
      <alignment horizontal="center" vertical="center" wrapText="1"/>
    </xf>
    <xf numFmtId="0" fontId="0" fillId="0" borderId="0" xfId="0" applyAlignment="1">
      <alignment horizontal="center" vertical="center" wrapText="1"/>
    </xf>
    <xf numFmtId="0" fontId="0" fillId="0" borderId="29" xfId="0" applyBorder="1" applyAlignment="1">
      <alignment horizontal="center" vertical="center" wrapText="1"/>
    </xf>
    <xf numFmtId="0" fontId="6" fillId="0" borderId="11" xfId="4" applyFont="1" applyBorder="1" applyAlignment="1">
      <alignment horizontal="center" vertical="top" wrapText="1"/>
    </xf>
    <xf numFmtId="0" fontId="6" fillId="0" borderId="12" xfId="4" applyFont="1" applyBorder="1" applyAlignment="1">
      <alignment horizontal="center" vertical="top" wrapText="1"/>
    </xf>
    <xf numFmtId="0" fontId="13" fillId="0" borderId="10" xfId="4" applyFont="1" applyBorder="1" applyAlignment="1">
      <alignment horizontal="center" vertical="center" wrapText="1"/>
    </xf>
    <xf numFmtId="38" fontId="8" fillId="2" borderId="12" xfId="1" applyNumberFormat="1" applyFont="1" applyFill="1" applyBorder="1" applyAlignment="1">
      <alignment horizontal="center" vertical="center" wrapText="1"/>
    </xf>
    <xf numFmtId="0" fontId="13" fillId="2" borderId="10" xfId="4" applyFont="1" applyFill="1" applyBorder="1" applyAlignment="1">
      <alignment horizontal="center" vertical="center" wrapText="1"/>
    </xf>
    <xf numFmtId="0" fontId="13" fillId="2" borderId="11" xfId="4" applyFont="1" applyFill="1" applyBorder="1" applyAlignment="1">
      <alignment horizontal="center" vertical="center" wrapText="1"/>
    </xf>
    <xf numFmtId="0" fontId="13" fillId="2" borderId="12" xfId="4" applyFont="1" applyFill="1" applyBorder="1" applyAlignment="1">
      <alignment horizontal="center" vertical="center" wrapText="1"/>
    </xf>
    <xf numFmtId="0" fontId="13" fillId="2" borderId="11" xfId="4" applyFont="1" applyFill="1" applyBorder="1" applyAlignment="1">
      <alignment horizontal="center" vertical="center"/>
    </xf>
    <xf numFmtId="0" fontId="13" fillId="2" borderId="12" xfId="4" applyFont="1" applyFill="1" applyBorder="1" applyAlignment="1">
      <alignment horizontal="center" vertical="center"/>
    </xf>
    <xf numFmtId="0" fontId="13" fillId="2" borderId="26" xfId="4" applyFont="1" applyFill="1" applyBorder="1" applyAlignment="1">
      <alignment horizontal="center" vertical="center" wrapText="1"/>
    </xf>
    <xf numFmtId="40" fontId="13" fillId="2" borderId="16" xfId="1" applyFont="1" applyFill="1" applyBorder="1" applyAlignment="1">
      <alignment horizontal="center" vertical="center" wrapText="1"/>
    </xf>
    <xf numFmtId="40" fontId="13" fillId="2" borderId="17" xfId="1" applyFont="1" applyFill="1" applyBorder="1" applyAlignment="1">
      <alignment horizontal="center" vertical="center" wrapText="1"/>
    </xf>
    <xf numFmtId="40" fontId="13" fillId="2" borderId="18" xfId="1" applyFont="1" applyFill="1" applyBorder="1" applyAlignment="1">
      <alignment horizontal="center" vertical="center" wrapText="1"/>
    </xf>
    <xf numFmtId="0" fontId="13" fillId="2" borderId="6" xfId="4" applyFont="1" applyFill="1" applyBorder="1" applyAlignment="1">
      <alignment horizontal="center" vertical="center" wrapText="1"/>
    </xf>
    <xf numFmtId="0" fontId="13" fillId="0" borderId="11" xfId="4" applyFont="1" applyBorder="1" applyAlignment="1">
      <alignment horizontal="center" vertical="center" wrapText="1"/>
    </xf>
    <xf numFmtId="0" fontId="13" fillId="0" borderId="12" xfId="4" applyFont="1" applyBorder="1" applyAlignment="1">
      <alignment horizontal="center" vertical="center" wrapText="1"/>
    </xf>
    <xf numFmtId="40" fontId="13" fillId="0" borderId="11" xfId="1" applyFont="1" applyBorder="1" applyAlignment="1">
      <alignment horizontal="center" vertical="center" wrapText="1"/>
    </xf>
    <xf numFmtId="40" fontId="13" fillId="0" borderId="12" xfId="1" applyFont="1" applyBorder="1" applyAlignment="1">
      <alignment horizontal="center" vertical="center" wrapText="1"/>
    </xf>
    <xf numFmtId="38" fontId="13" fillId="0" borderId="11" xfId="1" applyNumberFormat="1" applyFont="1" applyBorder="1" applyAlignment="1">
      <alignment horizontal="center" vertical="center" wrapText="1"/>
    </xf>
    <xf numFmtId="38" fontId="13" fillId="0" borderId="12" xfId="1" applyNumberFormat="1" applyFont="1" applyBorder="1" applyAlignment="1">
      <alignment horizontal="center" vertical="center" wrapText="1"/>
    </xf>
    <xf numFmtId="0" fontId="13" fillId="0" borderId="14" xfId="4" applyFont="1" applyBorder="1" applyAlignment="1">
      <alignment horizontal="right" vertical="center" wrapText="1"/>
    </xf>
    <xf numFmtId="38" fontId="13" fillId="0" borderId="27" xfId="1" applyNumberFormat="1" applyFont="1" applyBorder="1" applyAlignment="1">
      <alignment horizontal="center" vertical="center" wrapText="1"/>
    </xf>
    <xf numFmtId="38" fontId="13" fillId="0" borderId="28" xfId="1" applyNumberFormat="1" applyFont="1" applyBorder="1" applyAlignment="1">
      <alignment horizontal="center" vertical="center" wrapText="1"/>
    </xf>
    <xf numFmtId="0" fontId="19" fillId="0" borderId="11" xfId="4" applyFont="1" applyBorder="1" applyAlignment="1">
      <alignment horizontal="center" vertical="center" wrapText="1"/>
    </xf>
    <xf numFmtId="0" fontId="20" fillId="0" borderId="11" xfId="4" applyFont="1" applyBorder="1" applyAlignment="1">
      <alignment horizontal="center" vertical="center" wrapText="1"/>
    </xf>
    <xf numFmtId="0" fontId="13" fillId="0" borderId="26" xfId="4" applyFont="1" applyBorder="1" applyAlignment="1">
      <alignment horizontal="center" vertical="center" wrapText="1"/>
    </xf>
    <xf numFmtId="40" fontId="6" fillId="2" borderId="11" xfId="1" applyFont="1" applyFill="1" applyBorder="1" applyAlignment="1">
      <alignment horizontal="center" vertical="center" wrapText="1"/>
    </xf>
    <xf numFmtId="40" fontId="6" fillId="0" borderId="11" xfId="1" applyFont="1" applyBorder="1" applyAlignment="1">
      <alignment vertical="center" wrapText="1"/>
    </xf>
    <xf numFmtId="40" fontId="6" fillId="0" borderId="12" xfId="1" applyFont="1" applyBorder="1" applyAlignment="1">
      <alignment vertical="center" wrapText="1"/>
    </xf>
    <xf numFmtId="0" fontId="13" fillId="0" borderId="6" xfId="4" applyFont="1" applyBorder="1" applyAlignment="1">
      <alignment horizontal="center" vertical="center" wrapText="1"/>
    </xf>
    <xf numFmtId="40" fontId="6" fillId="2" borderId="11" xfId="1" applyFont="1" applyFill="1" applyBorder="1" applyAlignment="1">
      <alignment vertical="center" wrapText="1"/>
    </xf>
    <xf numFmtId="38" fontId="6" fillId="0" borderId="11" xfId="4" applyNumberFormat="1" applyFont="1" applyBorder="1" applyAlignment="1">
      <alignment horizontal="center" vertical="center" wrapText="1"/>
    </xf>
    <xf numFmtId="2" fontId="6" fillId="0" borderId="27" xfId="4" applyNumberFormat="1" applyFont="1" applyBorder="1" applyAlignment="1">
      <alignment horizontal="center" vertical="center" wrapText="1"/>
    </xf>
    <xf numFmtId="40" fontId="6" fillId="0" borderId="27" xfId="1" applyFont="1" applyBorder="1" applyAlignment="1">
      <alignment horizontal="center" vertical="center" wrapText="1"/>
    </xf>
    <xf numFmtId="0" fontId="6" fillId="0" borderId="27" xfId="4" applyFont="1" applyBorder="1" applyAlignment="1">
      <alignment horizontal="center" vertical="center" wrapText="1"/>
    </xf>
    <xf numFmtId="0" fontId="6" fillId="0" borderId="28" xfId="4" applyFont="1" applyBorder="1" applyAlignment="1">
      <alignment horizontal="center" vertical="center" wrapText="1"/>
    </xf>
    <xf numFmtId="0" fontId="13" fillId="0" borderId="6" xfId="4" applyFont="1" applyBorder="1" applyAlignment="1">
      <alignment horizontal="right" vertical="center" wrapText="1"/>
    </xf>
    <xf numFmtId="0" fontId="14" fillId="0" borderId="7" xfId="4" applyFont="1" applyBorder="1" applyAlignment="1">
      <alignment horizontal="center" vertical="center" wrapText="1"/>
    </xf>
    <xf numFmtId="0" fontId="14" fillId="0" borderId="8" xfId="4" applyFont="1" applyBorder="1" applyAlignment="1">
      <alignment horizontal="center" vertical="center" wrapText="1"/>
    </xf>
    <xf numFmtId="0" fontId="13" fillId="0" borderId="26" xfId="4" applyFont="1" applyBorder="1" applyAlignment="1">
      <alignment horizontal="right" vertical="center" wrapText="1"/>
    </xf>
    <xf numFmtId="0" fontId="14" fillId="0" borderId="30" xfId="4" applyFont="1" applyBorder="1" applyAlignment="1">
      <alignment horizontal="center" vertical="center" wrapText="1"/>
    </xf>
    <xf numFmtId="0" fontId="14" fillId="0" borderId="31" xfId="4" applyFont="1" applyBorder="1" applyAlignment="1">
      <alignment horizontal="center" vertical="center" wrapText="1"/>
    </xf>
    <xf numFmtId="0" fontId="8" fillId="0" borderId="10" xfId="4" applyFont="1" applyBorder="1" applyAlignment="1">
      <alignment horizontal="center" vertical="center" wrapText="1"/>
    </xf>
    <xf numFmtId="40" fontId="6" fillId="0" borderId="11" xfId="1" applyFont="1" applyBorder="1" applyAlignment="1">
      <alignment horizontal="center" vertical="center" wrapText="1"/>
    </xf>
    <xf numFmtId="40" fontId="6" fillId="0" borderId="12" xfId="1" applyFont="1" applyBorder="1" applyAlignment="1">
      <alignment horizontal="center" vertical="center" wrapText="1"/>
    </xf>
    <xf numFmtId="0" fontId="6" fillId="0" borderId="10" xfId="4" applyFont="1" applyBorder="1" applyAlignment="1">
      <alignment horizontal="right" vertical="center" wrapText="1"/>
    </xf>
    <xf numFmtId="0" fontId="6" fillId="0" borderId="14" xfId="4" applyFont="1" applyBorder="1" applyAlignment="1">
      <alignment horizontal="right" vertical="center" wrapText="1"/>
    </xf>
    <xf numFmtId="0" fontId="6" fillId="0" borderId="27" xfId="4" applyFont="1" applyBorder="1" applyAlignment="1">
      <alignment horizontal="center" vertical="center" wrapText="1"/>
    </xf>
    <xf numFmtId="0" fontId="6" fillId="0" borderId="28" xfId="4" applyFont="1" applyBorder="1" applyAlignment="1">
      <alignment horizontal="center" vertical="center" wrapText="1"/>
    </xf>
    <xf numFmtId="0" fontId="6" fillId="0" borderId="6" xfId="4" applyFont="1" applyBorder="1" applyAlignment="1">
      <alignment horizontal="right" vertical="center" wrapText="1"/>
    </xf>
    <xf numFmtId="0" fontId="6" fillId="0" borderId="7" xfId="4" applyFont="1" applyBorder="1" applyAlignment="1">
      <alignment horizontal="center" vertical="center" wrapText="1"/>
    </xf>
    <xf numFmtId="0" fontId="6" fillId="0" borderId="8" xfId="4" applyFont="1" applyBorder="1" applyAlignment="1">
      <alignment horizontal="center" vertical="center" wrapText="1"/>
    </xf>
    <xf numFmtId="164" fontId="8" fillId="2" borderId="11" xfId="1" applyNumberFormat="1" applyFont="1" applyFill="1" applyBorder="1" applyAlignment="1">
      <alignment horizontal="center" vertical="center" wrapText="1"/>
    </xf>
    <xf numFmtId="164" fontId="8" fillId="2" borderId="12" xfId="1" applyNumberFormat="1" applyFont="1" applyFill="1" applyBorder="1" applyAlignment="1">
      <alignment horizontal="center" vertical="center" wrapText="1"/>
    </xf>
    <xf numFmtId="164" fontId="8" fillId="0" borderId="11" xfId="1" applyNumberFormat="1" applyFont="1" applyBorder="1" applyAlignment="1">
      <alignment horizontal="center" vertical="center" wrapText="1"/>
    </xf>
    <xf numFmtId="164" fontId="8" fillId="0" borderId="12" xfId="1" applyNumberFormat="1" applyFont="1" applyBorder="1" applyAlignment="1">
      <alignment horizontal="center" vertical="center" wrapText="1"/>
    </xf>
    <xf numFmtId="0" fontId="6" fillId="0" borderId="11" xfId="4" applyFont="1" applyBorder="1" applyAlignment="1">
      <alignment horizontal="right" vertical="center" wrapText="1"/>
    </xf>
    <xf numFmtId="0" fontId="6" fillId="0" borderId="12" xfId="4" applyFont="1" applyBorder="1" applyAlignment="1">
      <alignment horizontal="right" vertical="center" wrapText="1"/>
    </xf>
    <xf numFmtId="0" fontId="6" fillId="0" borderId="26" xfId="4" applyFont="1" applyBorder="1" applyAlignment="1">
      <alignment horizontal="left" vertical="center" wrapText="1"/>
    </xf>
    <xf numFmtId="164" fontId="8" fillId="0" borderId="30" xfId="4" applyNumberFormat="1" applyFont="1" applyBorder="1" applyAlignment="1">
      <alignment horizontal="center" vertical="center" wrapText="1"/>
    </xf>
    <xf numFmtId="0" fontId="8" fillId="0" borderId="30" xfId="4" applyFont="1" applyBorder="1" applyAlignment="1">
      <alignment horizontal="center" vertical="center" wrapText="1"/>
    </xf>
    <xf numFmtId="0" fontId="8" fillId="0" borderId="31" xfId="4" applyFont="1" applyBorder="1" applyAlignment="1">
      <alignment horizontal="center" vertical="center" wrapText="1"/>
    </xf>
    <xf numFmtId="0" fontId="6" fillId="0" borderId="10" xfId="4" applyFont="1" applyBorder="1" applyAlignment="1">
      <alignment horizontal="center" vertical="center" wrapText="1"/>
    </xf>
    <xf numFmtId="0" fontId="3" fillId="0" borderId="0" xfId="3" applyFont="1" applyAlignment="1">
      <alignment horizontal="left"/>
    </xf>
    <xf numFmtId="164" fontId="13" fillId="0" borderId="11" xfId="1" applyNumberFormat="1" applyFont="1" applyBorder="1" applyAlignment="1">
      <alignment horizontal="center" vertical="center" wrapText="1"/>
    </xf>
    <xf numFmtId="9" fontId="6" fillId="0" borderId="11" xfId="2" applyFont="1" applyBorder="1" applyAlignment="1">
      <alignment horizontal="center" vertical="center" wrapText="1"/>
    </xf>
    <xf numFmtId="10" fontId="6" fillId="0" borderId="11" xfId="2" applyNumberFormat="1" applyFont="1" applyBorder="1" applyAlignment="1">
      <alignment horizontal="center" vertical="center" wrapText="1"/>
    </xf>
    <xf numFmtId="169" fontId="6" fillId="0" borderId="11" xfId="2" applyNumberFormat="1" applyFont="1" applyBorder="1" applyAlignment="1">
      <alignment horizontal="center" vertical="center" wrapText="1"/>
    </xf>
    <xf numFmtId="164" fontId="8" fillId="0" borderId="11" xfId="1" applyNumberFormat="1" applyFont="1" applyBorder="1" applyAlignment="1">
      <alignment horizontal="right" vertical="center" wrapText="1"/>
    </xf>
    <xf numFmtId="164" fontId="8" fillId="0" borderId="12" xfId="1" applyNumberFormat="1" applyFont="1" applyBorder="1" applyAlignment="1">
      <alignment horizontal="right" vertical="center" wrapText="1"/>
    </xf>
    <xf numFmtId="164" fontId="3" fillId="0" borderId="0" xfId="3" applyNumberFormat="1" applyFont="1" applyAlignment="1">
      <alignment horizontal="left"/>
    </xf>
    <xf numFmtId="38" fontId="8" fillId="0" borderId="12" xfId="1" applyNumberFormat="1" applyFont="1" applyBorder="1" applyAlignment="1">
      <alignment horizontal="center" vertical="center" wrapText="1"/>
    </xf>
    <xf numFmtId="9" fontId="8" fillId="0" borderId="11" xfId="2" applyFont="1" applyBorder="1" applyAlignment="1">
      <alignment horizontal="center" vertical="center" wrapText="1"/>
    </xf>
    <xf numFmtId="38" fontId="8" fillId="2" borderId="11" xfId="1" applyNumberFormat="1" applyFont="1" applyFill="1" applyBorder="1" applyAlignment="1">
      <alignment horizontal="center" vertical="center" wrapText="1"/>
    </xf>
    <xf numFmtId="38" fontId="13" fillId="0" borderId="11" xfId="1" applyNumberFormat="1" applyFont="1" applyBorder="1" applyAlignment="1">
      <alignment horizontal="center" vertical="center" wrapText="1"/>
    </xf>
    <xf numFmtId="38" fontId="13" fillId="0" borderId="12" xfId="1" applyNumberFormat="1" applyFont="1" applyBorder="1" applyAlignment="1">
      <alignment horizontal="center" vertical="center" wrapText="1"/>
    </xf>
    <xf numFmtId="38" fontId="8" fillId="0" borderId="12" xfId="4" applyNumberFormat="1" applyFont="1" applyBorder="1" applyAlignment="1">
      <alignment horizontal="center" vertical="center" wrapText="1"/>
    </xf>
    <xf numFmtId="169" fontId="8" fillId="0" borderId="11" xfId="2" applyNumberFormat="1" applyFont="1" applyBorder="1" applyAlignment="1">
      <alignment horizontal="center" vertical="center" wrapText="1"/>
    </xf>
    <xf numFmtId="169" fontId="8" fillId="0" borderId="12" xfId="2" applyNumberFormat="1" applyFont="1" applyBorder="1" applyAlignment="1">
      <alignment horizontal="center" vertical="center" wrapText="1"/>
    </xf>
    <xf numFmtId="40" fontId="8" fillId="0" borderId="11" xfId="4" applyNumberFormat="1" applyFont="1" applyBorder="1" applyAlignment="1">
      <alignment horizontal="center" vertical="center" wrapText="1"/>
    </xf>
    <xf numFmtId="0" fontId="6" fillId="0" borderId="14" xfId="4" applyFont="1" applyBorder="1" applyAlignment="1">
      <alignment horizontal="center" vertical="center" wrapText="1"/>
    </xf>
    <xf numFmtId="0" fontId="13" fillId="0" borderId="27" xfId="4" applyFont="1" applyBorder="1" applyAlignment="1">
      <alignment horizontal="center" vertical="center" wrapText="1"/>
    </xf>
    <xf numFmtId="0" fontId="13" fillId="0" borderId="28" xfId="4" applyFont="1" applyBorder="1" applyAlignment="1">
      <alignment horizontal="center" vertical="center" wrapText="1"/>
    </xf>
    <xf numFmtId="0" fontId="8" fillId="0" borderId="10" xfId="4" applyFont="1" applyBorder="1" applyAlignment="1">
      <alignment horizontal="left" vertical="center" wrapText="1"/>
    </xf>
    <xf numFmtId="38" fontId="8" fillId="2" borderId="11" xfId="1" applyNumberFormat="1" applyFont="1" applyFill="1" applyBorder="1" applyAlignment="1">
      <alignment horizontal="left" vertical="center" wrapText="1"/>
    </xf>
    <xf numFmtId="38" fontId="8" fillId="2" borderId="12" xfId="1" applyNumberFormat="1" applyFont="1" applyFill="1" applyBorder="1" applyAlignment="1">
      <alignment horizontal="left" vertical="center" wrapText="1"/>
    </xf>
    <xf numFmtId="38" fontId="8" fillId="0" borderId="11" xfId="1" applyNumberFormat="1" applyFont="1" applyBorder="1" applyAlignment="1">
      <alignment horizontal="left" vertical="center" wrapText="1"/>
    </xf>
    <xf numFmtId="38" fontId="8" fillId="0" borderId="12" xfId="1" applyNumberFormat="1" applyFont="1" applyBorder="1" applyAlignment="1">
      <alignment horizontal="left" vertical="center" wrapText="1"/>
    </xf>
    <xf numFmtId="0" fontId="11" fillId="0" borderId="32" xfId="3" applyFont="1" applyBorder="1" applyAlignment="1">
      <alignment horizontal="center" vertical="top"/>
    </xf>
    <xf numFmtId="0" fontId="13" fillId="0" borderId="33" xfId="4" applyFont="1" applyBorder="1" applyAlignment="1">
      <alignment horizontal="left" vertical="center" wrapText="1"/>
    </xf>
    <xf numFmtId="0" fontId="13" fillId="0" borderId="34" xfId="4" applyFont="1" applyBorder="1" applyAlignment="1">
      <alignment horizontal="left" vertical="center" wrapText="1"/>
    </xf>
    <xf numFmtId="0" fontId="13" fillId="0" borderId="35" xfId="4" applyFont="1" applyBorder="1" applyAlignment="1">
      <alignment horizontal="left" vertical="center" wrapText="1"/>
    </xf>
    <xf numFmtId="0" fontId="3" fillId="0" borderId="36" xfId="3" applyFont="1" applyBorder="1" applyAlignment="1">
      <alignment horizontal="center" vertical="top"/>
    </xf>
    <xf numFmtId="0" fontId="13" fillId="0" borderId="0" xfId="4" applyFont="1" applyAlignment="1">
      <alignment horizontal="left" vertical="center" wrapText="1"/>
    </xf>
    <xf numFmtId="0" fontId="13" fillId="0" borderId="37" xfId="4" applyFont="1" applyBorder="1" applyAlignment="1">
      <alignment horizontal="left" vertical="center" wrapText="1"/>
    </xf>
    <xf numFmtId="0" fontId="3" fillId="0" borderId="38" xfId="3" applyFont="1" applyBorder="1" applyAlignment="1">
      <alignment horizontal="center" vertical="top"/>
    </xf>
    <xf numFmtId="0" fontId="13" fillId="0" borderId="39" xfId="4" applyFont="1" applyBorder="1" applyAlignment="1">
      <alignment horizontal="left" vertical="center" wrapText="1"/>
    </xf>
    <xf numFmtId="0" fontId="13" fillId="0" borderId="40" xfId="4" applyFont="1" applyBorder="1" applyAlignment="1">
      <alignment horizontal="left" vertical="center" wrapText="1"/>
    </xf>
    <xf numFmtId="0" fontId="3" fillId="0" borderId="0" xfId="3" applyFont="1" applyAlignment="1">
      <alignment horizontal="center" vertical="top"/>
    </xf>
    <xf numFmtId="0" fontId="13" fillId="0" borderId="0" xfId="4" applyFont="1" applyAlignment="1">
      <alignment horizontal="center" vertical="center" wrapText="1"/>
    </xf>
    <xf numFmtId="0" fontId="0" fillId="0" borderId="0" xfId="0" applyAlignment="1">
      <alignment vertical="top"/>
    </xf>
    <xf numFmtId="0" fontId="21" fillId="0" borderId="0" xfId="0" applyFont="1" applyAlignment="1">
      <alignment vertical="top"/>
    </xf>
    <xf numFmtId="0" fontId="21" fillId="0" borderId="0" xfId="0" applyFont="1"/>
    <xf numFmtId="0" fontId="0" fillId="0" borderId="11" xfId="0" applyBorder="1" applyAlignment="1">
      <alignment horizontal="center" vertical="top" wrapText="1"/>
    </xf>
    <xf numFmtId="0" fontId="0" fillId="0" borderId="11" xfId="0" applyBorder="1" applyAlignment="1">
      <alignment horizontal="center" vertical="center" wrapText="1"/>
    </xf>
    <xf numFmtId="0" fontId="0" fillId="0" borderId="0" xfId="0" applyAlignment="1">
      <alignment horizontal="center" vertical="center" wrapText="1"/>
    </xf>
    <xf numFmtId="0" fontId="3" fillId="0" borderId="41" xfId="3" applyFont="1" applyBorder="1" applyAlignment="1">
      <alignment vertical="top"/>
    </xf>
    <xf numFmtId="0" fontId="4" fillId="0" borderId="41" xfId="3" applyFont="1" applyBorder="1" applyAlignment="1">
      <alignment horizontal="center" vertical="center" wrapText="1"/>
    </xf>
    <xf numFmtId="0" fontId="4" fillId="0" borderId="42" xfId="3" applyFont="1" applyBorder="1" applyAlignment="1">
      <alignment horizontal="center" vertical="center" wrapText="1"/>
    </xf>
    <xf numFmtId="0" fontId="4" fillId="0" borderId="43" xfId="3" applyFont="1" applyBorder="1" applyAlignment="1">
      <alignment horizontal="center" vertical="center" wrapText="1"/>
    </xf>
    <xf numFmtId="0" fontId="7" fillId="0" borderId="19" xfId="4" applyFont="1" applyBorder="1" applyAlignment="1">
      <alignment horizontal="left" vertical="center" wrapText="1"/>
    </xf>
    <xf numFmtId="0" fontId="8" fillId="0" borderId="19" xfId="4" applyFont="1" applyBorder="1" applyAlignment="1">
      <alignment horizontal="left" vertical="center" wrapText="1"/>
    </xf>
    <xf numFmtId="0" fontId="8" fillId="3" borderId="19" xfId="4" applyFont="1" applyFill="1" applyBorder="1" applyAlignment="1">
      <alignment horizontal="center" vertical="center" wrapText="1"/>
    </xf>
    <xf numFmtId="0" fontId="8" fillId="0" borderId="11" xfId="4" applyFont="1" applyBorder="1" applyAlignment="1">
      <alignment vertical="center" wrapText="1"/>
    </xf>
    <xf numFmtId="0" fontId="22" fillId="0" borderId="26" xfId="4" applyFont="1" applyBorder="1" applyAlignment="1">
      <alignment horizontal="center" vertical="center" wrapText="1"/>
    </xf>
    <xf numFmtId="0" fontId="24" fillId="0" borderId="0" xfId="5" applyFont="1" applyAlignment="1">
      <alignment horizontal="left" vertical="center"/>
    </xf>
    <xf numFmtId="0" fontId="24" fillId="0" borderId="0" xfId="0" applyFont="1" applyAlignment="1">
      <alignment horizontal="left" vertical="center"/>
    </xf>
    <xf numFmtId="0" fontId="25" fillId="0" borderId="0" xfId="5" applyFont="1" applyAlignment="1">
      <alignment horizontal="left" vertical="center"/>
    </xf>
    <xf numFmtId="0" fontId="25" fillId="0" borderId="0" xfId="5" applyFont="1" applyAlignment="1">
      <alignment horizontal="center" vertical="center"/>
    </xf>
    <xf numFmtId="0" fontId="26" fillId="0" borderId="0" xfId="5" applyFont="1" applyAlignment="1">
      <alignment horizontal="left" vertical="center"/>
    </xf>
    <xf numFmtId="0" fontId="27" fillId="0" borderId="0" xfId="5" applyFont="1" applyAlignment="1">
      <alignment horizontal="left" vertical="center"/>
    </xf>
    <xf numFmtId="14" fontId="24" fillId="0" borderId="0" xfId="5" applyNumberFormat="1" applyFont="1" applyAlignment="1">
      <alignment horizontal="left" vertical="center"/>
    </xf>
    <xf numFmtId="0" fontId="28" fillId="0" borderId="0" xfId="5" applyFont="1" applyAlignment="1">
      <alignment horizontal="left" vertical="center"/>
    </xf>
    <xf numFmtId="0" fontId="29" fillId="0" borderId="0" xfId="5" applyFont="1" applyAlignment="1">
      <alignment horizontal="left" vertical="center"/>
    </xf>
    <xf numFmtId="14" fontId="29" fillId="0" borderId="0" xfId="5" applyNumberFormat="1" applyFont="1" applyAlignment="1">
      <alignment horizontal="left" vertical="center"/>
    </xf>
    <xf numFmtId="0" fontId="30" fillId="0" borderId="0" xfId="5" applyFont="1" applyAlignment="1">
      <alignment horizontal="center" vertical="center"/>
    </xf>
    <xf numFmtId="0" fontId="30" fillId="0" borderId="0" xfId="5" applyFont="1" applyAlignment="1">
      <alignment horizontal="center" vertical="center"/>
    </xf>
    <xf numFmtId="0" fontId="31" fillId="0" borderId="0" xfId="5" applyFont="1" applyAlignment="1">
      <alignment horizontal="center" vertical="center"/>
    </xf>
    <xf numFmtId="0" fontId="32" fillId="0" borderId="0" xfId="5" applyFont="1" applyAlignment="1">
      <alignment horizontal="center" vertical="center"/>
    </xf>
    <xf numFmtId="0" fontId="33" fillId="0" borderId="0" xfId="5" applyFont="1" applyAlignment="1">
      <alignment horizontal="center" vertical="center"/>
    </xf>
    <xf numFmtId="0" fontId="34" fillId="0" borderId="44" xfId="5" applyFont="1" applyBorder="1" applyAlignment="1">
      <alignment horizontal="left" vertical="center" wrapText="1"/>
    </xf>
    <xf numFmtId="0" fontId="24" fillId="0" borderId="45" xfId="5" applyFont="1" applyBorder="1" applyAlignment="1">
      <alignment horizontal="left" vertical="center" wrapText="1"/>
    </xf>
    <xf numFmtId="0" fontId="24" fillId="0" borderId="46" xfId="5" applyFont="1" applyBorder="1" applyAlignment="1">
      <alignment horizontal="left" vertical="center" wrapText="1"/>
    </xf>
    <xf numFmtId="0" fontId="24" fillId="0" borderId="47" xfId="5" applyFont="1" applyBorder="1" applyAlignment="1">
      <alignment horizontal="left" vertical="center" wrapText="1"/>
    </xf>
    <xf numFmtId="0" fontId="24" fillId="0" borderId="0" xfId="5" applyFont="1" applyAlignment="1">
      <alignment horizontal="left" vertical="center" wrapText="1"/>
    </xf>
    <xf numFmtId="0" fontId="34" fillId="0" borderId="48" xfId="5" applyFont="1" applyBorder="1" applyAlignment="1">
      <alignment horizontal="left" vertical="center" wrapText="1"/>
    </xf>
    <xf numFmtId="0" fontId="24" fillId="0" borderId="49" xfId="5" applyFont="1" applyBorder="1" applyAlignment="1">
      <alignment horizontal="center" vertical="center" wrapText="1"/>
    </xf>
    <xf numFmtId="0" fontId="24" fillId="0" borderId="50" xfId="5" applyFont="1" applyBorder="1" applyAlignment="1">
      <alignment horizontal="center" vertical="center" wrapText="1"/>
    </xf>
    <xf numFmtId="0" fontId="24" fillId="0" borderId="51" xfId="5" applyFont="1" applyBorder="1" applyAlignment="1">
      <alignment horizontal="center" vertical="center" wrapText="1"/>
    </xf>
    <xf numFmtId="0" fontId="35" fillId="0" borderId="48" xfId="5" applyFont="1" applyBorder="1" applyAlignment="1">
      <alignment horizontal="left" vertical="center" wrapText="1"/>
    </xf>
    <xf numFmtId="0" fontId="36" fillId="0" borderId="48" xfId="5" applyFont="1" applyBorder="1" applyAlignment="1">
      <alignment horizontal="center" vertical="center" wrapText="1"/>
    </xf>
    <xf numFmtId="0" fontId="34" fillId="0" borderId="52" xfId="5" applyFont="1" applyBorder="1" applyAlignment="1">
      <alignment horizontal="left" vertical="center" wrapText="1"/>
    </xf>
    <xf numFmtId="0" fontId="24" fillId="0" borderId="19" xfId="5" applyFont="1" applyBorder="1" applyAlignment="1">
      <alignment horizontal="left" vertical="center" wrapText="1"/>
    </xf>
    <xf numFmtId="0" fontId="24" fillId="0" borderId="11" xfId="5" applyFont="1" applyBorder="1" applyAlignment="1">
      <alignment horizontal="left" vertical="center" wrapText="1"/>
    </xf>
    <xf numFmtId="0" fontId="24" fillId="0" borderId="12" xfId="5" applyFont="1" applyBorder="1" applyAlignment="1">
      <alignment horizontal="left" vertical="center" wrapText="1"/>
    </xf>
    <xf numFmtId="0" fontId="37" fillId="0" borderId="48" xfId="5" applyFont="1" applyBorder="1" applyAlignment="1">
      <alignment horizontal="center" vertical="center" wrapText="1"/>
    </xf>
    <xf numFmtId="0" fontId="36" fillId="0" borderId="49" xfId="5" applyFont="1" applyBorder="1" applyAlignment="1">
      <alignment horizontal="center" vertical="center" wrapText="1"/>
    </xf>
    <xf numFmtId="0" fontId="36" fillId="0" borderId="50" xfId="5" applyFont="1" applyBorder="1" applyAlignment="1">
      <alignment horizontal="center" vertical="center" wrapText="1"/>
    </xf>
    <xf numFmtId="0" fontId="36" fillId="0" borderId="51" xfId="5" applyFont="1" applyBorder="1" applyAlignment="1">
      <alignment horizontal="center" vertical="center" wrapText="1"/>
    </xf>
    <xf numFmtId="0" fontId="38" fillId="0" borderId="48" xfId="5" applyFont="1" applyBorder="1" applyAlignment="1">
      <alignment horizontal="center" vertical="center" wrapText="1"/>
    </xf>
    <xf numFmtId="38" fontId="24" fillId="0" borderId="49" xfId="5" applyNumberFormat="1" applyFont="1" applyBorder="1" applyAlignment="1">
      <alignment horizontal="center" vertical="center" wrapText="1"/>
    </xf>
    <xf numFmtId="38" fontId="24" fillId="0" borderId="50" xfId="5" applyNumberFormat="1" applyFont="1" applyBorder="1" applyAlignment="1">
      <alignment horizontal="center" vertical="center" wrapText="1"/>
    </xf>
    <xf numFmtId="38" fontId="24" fillId="0" borderId="51" xfId="5" applyNumberFormat="1" applyFont="1" applyBorder="1" applyAlignment="1">
      <alignment horizontal="center" vertical="center" wrapText="1"/>
    </xf>
    <xf numFmtId="0" fontId="39" fillId="0" borderId="48" xfId="5" applyFont="1" applyBorder="1" applyAlignment="1">
      <alignment horizontal="center" vertical="center" wrapText="1"/>
    </xf>
    <xf numFmtId="38" fontId="36" fillId="0" borderId="49" xfId="5" applyNumberFormat="1" applyFont="1" applyBorder="1" applyAlignment="1">
      <alignment horizontal="center" vertical="center" wrapText="1"/>
    </xf>
    <xf numFmtId="38" fontId="36" fillId="0" borderId="50" xfId="5" applyNumberFormat="1" applyFont="1" applyBorder="1" applyAlignment="1">
      <alignment horizontal="center" vertical="center" wrapText="1"/>
    </xf>
    <xf numFmtId="38" fontId="36" fillId="0" borderId="51" xfId="5" applyNumberFormat="1" applyFont="1" applyBorder="1" applyAlignment="1">
      <alignment horizontal="center" vertical="center" wrapText="1"/>
    </xf>
    <xf numFmtId="0" fontId="34" fillId="0" borderId="53" xfId="5" applyFont="1" applyBorder="1" applyAlignment="1">
      <alignment horizontal="left" vertical="center" wrapText="1"/>
    </xf>
    <xf numFmtId="0" fontId="34" fillId="0" borderId="54" xfId="5" applyFont="1" applyBorder="1" applyAlignment="1">
      <alignment horizontal="left" vertical="center" wrapText="1"/>
    </xf>
    <xf numFmtId="0" fontId="24" fillId="0" borderId="55" xfId="5" applyFont="1" applyBorder="1" applyAlignment="1">
      <alignment horizontal="left" vertical="center" wrapText="1"/>
    </xf>
    <xf numFmtId="0" fontId="24" fillId="0" borderId="56" xfId="5" applyFont="1" applyBorder="1" applyAlignment="1">
      <alignment horizontal="left" vertical="center" wrapText="1"/>
    </xf>
    <xf numFmtId="0" fontId="24" fillId="0" borderId="57" xfId="5" applyFont="1" applyBorder="1" applyAlignment="1">
      <alignment horizontal="left" vertical="center" wrapText="1"/>
    </xf>
    <xf numFmtId="0" fontId="37" fillId="0" borderId="58" xfId="5" applyFont="1" applyBorder="1" applyAlignment="1">
      <alignment horizontal="center" vertical="center" wrapText="1"/>
    </xf>
    <xf numFmtId="0" fontId="37" fillId="0" borderId="56" xfId="5" applyFont="1" applyBorder="1" applyAlignment="1">
      <alignment horizontal="center" vertical="center" wrapText="1"/>
    </xf>
    <xf numFmtId="0" fontId="37" fillId="0" borderId="57" xfId="5" applyFont="1" applyBorder="1" applyAlignment="1">
      <alignment horizontal="center" vertical="center" wrapText="1"/>
    </xf>
    <xf numFmtId="0" fontId="37" fillId="0" borderId="59" xfId="5" applyFont="1" applyBorder="1" applyAlignment="1">
      <alignment horizontal="center" vertical="center" wrapText="1"/>
    </xf>
    <xf numFmtId="0" fontId="35" fillId="0" borderId="48" xfId="5" applyFont="1" applyBorder="1" applyAlignment="1">
      <alignment horizontal="left" vertical="center" wrapText="1"/>
    </xf>
    <xf numFmtId="0" fontId="25" fillId="0" borderId="60" xfId="5" applyFont="1" applyBorder="1" applyAlignment="1">
      <alignment horizontal="left" vertical="center" wrapText="1"/>
    </xf>
    <xf numFmtId="0" fontId="25" fillId="0" borderId="24" xfId="5" applyFont="1" applyBorder="1" applyAlignment="1">
      <alignment horizontal="left" vertical="center" wrapText="1"/>
    </xf>
    <xf numFmtId="0" fontId="40" fillId="0" borderId="24" xfId="5" applyFont="1" applyBorder="1" applyAlignment="1">
      <alignment horizontal="center" vertical="center" wrapText="1"/>
    </xf>
    <xf numFmtId="0" fontId="40" fillId="0" borderId="61" xfId="5" applyFont="1" applyBorder="1" applyAlignment="1">
      <alignment horizontal="center" vertical="center" wrapText="1"/>
    </xf>
    <xf numFmtId="0" fontId="34" fillId="0" borderId="62" xfId="5" applyFont="1" applyBorder="1" applyAlignment="1">
      <alignment horizontal="left" vertical="center" wrapText="1"/>
    </xf>
    <xf numFmtId="0" fontId="24" fillId="0" borderId="19" xfId="5" applyFont="1" applyBorder="1" applyAlignment="1">
      <alignment horizontal="left" vertical="center" wrapText="1"/>
    </xf>
    <xf numFmtId="0" fontId="24" fillId="0" borderId="11" xfId="5" applyFont="1" applyBorder="1" applyAlignment="1">
      <alignment horizontal="left" vertical="center" wrapText="1"/>
    </xf>
    <xf numFmtId="0" fontId="24" fillId="0" borderId="12" xfId="5" applyFont="1" applyBorder="1" applyAlignment="1">
      <alignment horizontal="left" vertical="center" wrapText="1"/>
    </xf>
    <xf numFmtId="0" fontId="34" fillId="0" borderId="63" xfId="5" applyFont="1" applyBorder="1" applyAlignment="1">
      <alignment horizontal="left" vertical="center" wrapText="1"/>
    </xf>
    <xf numFmtId="0" fontId="24" fillId="0" borderId="64" xfId="5" applyFont="1" applyBorder="1" applyAlignment="1">
      <alignment horizontal="left" vertical="center" wrapText="1"/>
    </xf>
    <xf numFmtId="0" fontId="24" fillId="0" borderId="17" xfId="5" applyFont="1" applyBorder="1" applyAlignment="1">
      <alignment horizontal="left" vertical="center" wrapText="1"/>
    </xf>
    <xf numFmtId="0" fontId="37" fillId="0" borderId="16" xfId="5" applyFont="1" applyBorder="1" applyAlignment="1">
      <alignment horizontal="center" vertical="center" wrapText="1"/>
    </xf>
    <xf numFmtId="0" fontId="37" fillId="0" borderId="17" xfId="5" applyFont="1" applyBorder="1" applyAlignment="1">
      <alignment horizontal="center" vertical="center" wrapText="1"/>
    </xf>
    <xf numFmtId="0" fontId="37" fillId="0" borderId="19" xfId="5" applyFont="1" applyBorder="1" applyAlignment="1">
      <alignment horizontal="center" vertical="center" wrapText="1"/>
    </xf>
    <xf numFmtId="0" fontId="37" fillId="0" borderId="65" xfId="5" applyFont="1" applyBorder="1" applyAlignment="1">
      <alignment horizontal="center" vertical="center" wrapText="1"/>
    </xf>
    <xf numFmtId="0" fontId="25" fillId="0" borderId="66" xfId="5" applyFont="1" applyBorder="1" applyAlignment="1">
      <alignment horizontal="left" vertical="center" wrapText="1"/>
    </xf>
    <xf numFmtId="0" fontId="25" fillId="0" borderId="11" xfId="5" applyFont="1" applyBorder="1" applyAlignment="1">
      <alignment horizontal="left" vertical="center" wrapText="1"/>
    </xf>
    <xf numFmtId="0" fontId="40" fillId="0" borderId="11" xfId="5" applyFont="1" applyBorder="1" applyAlignment="1">
      <alignment horizontal="center" vertical="center" wrapText="1"/>
    </xf>
    <xf numFmtId="0" fontId="40" fillId="0" borderId="67" xfId="5" applyFont="1" applyBorder="1" applyAlignment="1">
      <alignment horizontal="center" vertical="center" wrapText="1"/>
    </xf>
    <xf numFmtId="0" fontId="34" fillId="0" borderId="68" xfId="5" applyFont="1" applyBorder="1" applyAlignment="1">
      <alignment horizontal="left" vertical="center" wrapText="1"/>
    </xf>
    <xf numFmtId="0" fontId="34" fillId="0" borderId="69" xfId="5" applyFont="1" applyBorder="1" applyAlignment="1">
      <alignment horizontal="left" vertical="center" wrapText="1"/>
    </xf>
    <xf numFmtId="0" fontId="24" fillId="0" borderId="70" xfId="5" applyFont="1" applyBorder="1" applyAlignment="1">
      <alignment horizontal="left" vertical="center" wrapText="1"/>
    </xf>
    <xf numFmtId="0" fontId="24" fillId="0" borderId="71" xfId="5" applyFont="1" applyBorder="1" applyAlignment="1">
      <alignment horizontal="left" vertical="center" wrapText="1"/>
    </xf>
    <xf numFmtId="0" fontId="24" fillId="0" borderId="21" xfId="5" applyFont="1" applyBorder="1" applyAlignment="1">
      <alignment horizontal="left" vertical="center" wrapText="1"/>
    </xf>
    <xf numFmtId="0" fontId="37" fillId="0" borderId="20" xfId="5" applyFont="1" applyBorder="1" applyAlignment="1">
      <alignment horizontal="center" vertical="center" wrapText="1"/>
    </xf>
    <xf numFmtId="0" fontId="37" fillId="0" borderId="71" xfId="5" applyFont="1" applyBorder="1" applyAlignment="1">
      <alignment horizontal="center" vertical="center" wrapText="1"/>
    </xf>
    <xf numFmtId="0" fontId="37" fillId="0" borderId="21" xfId="5" applyFont="1" applyBorder="1" applyAlignment="1">
      <alignment horizontal="center" vertical="center" wrapText="1"/>
    </xf>
    <xf numFmtId="0" fontId="37" fillId="0" borderId="72" xfId="5" applyFont="1" applyBorder="1" applyAlignment="1">
      <alignment horizontal="center" vertical="center" wrapText="1"/>
    </xf>
    <xf numFmtId="0" fontId="25" fillId="0" borderId="73" xfId="5" applyFont="1" applyBorder="1" applyAlignment="1">
      <alignment horizontal="left" vertical="center" wrapText="1"/>
    </xf>
    <xf numFmtId="0" fontId="25" fillId="0" borderId="27" xfId="5" applyFont="1" applyBorder="1" applyAlignment="1">
      <alignment horizontal="left" vertical="center" wrapText="1"/>
    </xf>
    <xf numFmtId="0" fontId="40" fillId="0" borderId="27" xfId="5" applyFont="1" applyBorder="1" applyAlignment="1">
      <alignment horizontal="center" vertical="center" wrapText="1"/>
    </xf>
    <xf numFmtId="0" fontId="40" fillId="0" borderId="74" xfId="5" applyFont="1" applyBorder="1" applyAlignment="1">
      <alignment horizontal="center" vertical="center" wrapText="1"/>
    </xf>
    <xf numFmtId="0" fontId="40" fillId="0" borderId="55" xfId="5" applyFont="1" applyBorder="1" applyAlignment="1">
      <alignment horizontal="center" vertical="center" wrapText="1"/>
    </xf>
    <xf numFmtId="0" fontId="40" fillId="0" borderId="56" xfId="5" applyFont="1" applyBorder="1" applyAlignment="1">
      <alignment horizontal="center" vertical="center" wrapText="1"/>
    </xf>
    <xf numFmtId="0" fontId="40" fillId="0" borderId="59" xfId="5" applyFont="1" applyBorder="1" applyAlignment="1">
      <alignment horizontal="center" vertical="center" wrapText="1"/>
    </xf>
    <xf numFmtId="0" fontId="24" fillId="0" borderId="20" xfId="5" applyFont="1" applyBorder="1" applyAlignment="1">
      <alignment horizontal="center" vertical="center" wrapText="1"/>
    </xf>
    <xf numFmtId="0" fontId="24" fillId="0" borderId="71" xfId="5" applyFont="1" applyBorder="1" applyAlignment="1">
      <alignment horizontal="center" vertical="center" wrapText="1"/>
    </xf>
    <xf numFmtId="0" fontId="24" fillId="0" borderId="72" xfId="5" applyFont="1" applyBorder="1" applyAlignment="1">
      <alignment horizontal="center" vertical="center" wrapText="1"/>
    </xf>
    <xf numFmtId="0" fontId="36" fillId="0" borderId="70" xfId="5" applyFont="1" applyBorder="1" applyAlignment="1">
      <alignment horizontal="center" vertical="center" wrapText="1"/>
    </xf>
    <xf numFmtId="0" fontId="36" fillId="0" borderId="71" xfId="5" applyFont="1" applyBorder="1" applyAlignment="1">
      <alignment horizontal="center" vertical="center" wrapText="1"/>
    </xf>
    <xf numFmtId="0" fontId="36" fillId="0" borderId="72" xfId="5" applyFont="1" applyBorder="1" applyAlignment="1">
      <alignment horizontal="center" vertical="center" wrapText="1"/>
    </xf>
    <xf numFmtId="0" fontId="34" fillId="0" borderId="52" xfId="5" applyFont="1" applyBorder="1" applyAlignment="1">
      <alignment horizontal="left" vertical="center" wrapText="1"/>
    </xf>
    <xf numFmtId="0" fontId="37" fillId="0" borderId="55" xfId="5" applyFont="1" applyBorder="1" applyAlignment="1">
      <alignment horizontal="center" vertical="center" wrapText="1"/>
    </xf>
    <xf numFmtId="0" fontId="38" fillId="0" borderId="70" xfId="5" applyFont="1" applyBorder="1" applyAlignment="1">
      <alignment horizontal="center" vertical="center" wrapText="1"/>
    </xf>
    <xf numFmtId="0" fontId="38" fillId="0" borderId="71" xfId="5" applyFont="1" applyBorder="1" applyAlignment="1">
      <alignment horizontal="center" vertical="center" wrapText="1"/>
    </xf>
    <xf numFmtId="0" fontId="38" fillId="0" borderId="21" xfId="5" applyFont="1" applyBorder="1" applyAlignment="1">
      <alignment horizontal="center" vertical="center" wrapText="1"/>
    </xf>
    <xf numFmtId="0" fontId="24" fillId="0" borderId="75" xfId="5" applyFont="1" applyBorder="1" applyAlignment="1">
      <alignment horizontal="left" vertical="center" wrapText="1"/>
    </xf>
    <xf numFmtId="0" fontId="24" fillId="0" borderId="76" xfId="5" applyFont="1" applyBorder="1" applyAlignment="1">
      <alignment horizontal="left" vertical="center" wrapText="1"/>
    </xf>
    <xf numFmtId="0" fontId="24" fillId="0" borderId="77" xfId="5" applyFont="1" applyBorder="1" applyAlignment="1">
      <alignment horizontal="left" vertical="center" wrapText="1"/>
    </xf>
    <xf numFmtId="0" fontId="40" fillId="0" borderId="58" xfId="5" applyFont="1" applyBorder="1" applyAlignment="1">
      <alignment horizontal="center" vertical="center" wrapText="1"/>
    </xf>
    <xf numFmtId="0" fontId="24" fillId="0" borderId="78" xfId="5" applyFont="1" applyBorder="1" applyAlignment="1">
      <alignment horizontal="left" vertical="center" wrapText="1"/>
    </xf>
    <xf numFmtId="0" fontId="24" fillId="0" borderId="1" xfId="5" applyFont="1" applyBorder="1" applyAlignment="1">
      <alignment horizontal="left" vertical="center" wrapText="1"/>
    </xf>
    <xf numFmtId="0" fontId="24" fillId="0" borderId="79" xfId="5" applyFont="1" applyBorder="1" applyAlignment="1">
      <alignment horizontal="left" vertical="center" wrapText="1"/>
    </xf>
    <xf numFmtId="0" fontId="24" fillId="0" borderId="16" xfId="5" applyFont="1" applyBorder="1" applyAlignment="1">
      <alignment horizontal="left" vertical="center" wrapText="1"/>
    </xf>
    <xf numFmtId="0" fontId="24" fillId="0" borderId="65" xfId="5" applyFont="1" applyBorder="1" applyAlignment="1">
      <alignment horizontal="left" vertical="center" wrapText="1"/>
    </xf>
    <xf numFmtId="0" fontId="36" fillId="0" borderId="16" xfId="5" applyFont="1" applyBorder="1" applyAlignment="1">
      <alignment horizontal="center" vertical="center" wrapText="1"/>
    </xf>
    <xf numFmtId="0" fontId="36" fillId="0" borderId="17" xfId="5" applyFont="1" applyBorder="1" applyAlignment="1">
      <alignment horizontal="center" vertical="center" wrapText="1"/>
    </xf>
    <xf numFmtId="0" fontId="36" fillId="0" borderId="65" xfId="5" applyFont="1" applyBorder="1" applyAlignment="1">
      <alignment horizontal="center" vertical="center" wrapText="1"/>
    </xf>
    <xf numFmtId="0" fontId="24" fillId="0" borderId="80" xfId="5" applyFont="1" applyBorder="1" applyAlignment="1">
      <alignment horizontal="left" vertical="center" wrapText="1"/>
    </xf>
    <xf numFmtId="0" fontId="24" fillId="0" borderId="81" xfId="5" applyFont="1" applyBorder="1" applyAlignment="1">
      <alignment horizontal="left" vertical="center" wrapText="1"/>
    </xf>
    <xf numFmtId="0" fontId="24" fillId="0" borderId="82" xfId="5" applyFont="1" applyBorder="1" applyAlignment="1">
      <alignment horizontal="left" vertical="center" wrapText="1"/>
    </xf>
    <xf numFmtId="0" fontId="40" fillId="0" borderId="16" xfId="5" applyFont="1" applyBorder="1" applyAlignment="1">
      <alignment horizontal="center" vertical="center" wrapText="1"/>
    </xf>
    <xf numFmtId="0" fontId="40" fillId="0" borderId="17" xfId="5" applyFont="1" applyBorder="1" applyAlignment="1">
      <alignment horizontal="center" vertical="center" wrapText="1"/>
    </xf>
    <xf numFmtId="0" fontId="40" fillId="0" borderId="65" xfId="5" applyFont="1" applyBorder="1" applyAlignment="1">
      <alignment horizontal="center" vertical="center" wrapText="1"/>
    </xf>
    <xf numFmtId="0" fontId="24" fillId="0" borderId="38" xfId="5" applyFont="1" applyBorder="1" applyAlignment="1">
      <alignment horizontal="left" vertical="center" wrapText="1"/>
    </xf>
    <xf numFmtId="0" fontId="24" fillId="0" borderId="39" xfId="5" applyFont="1" applyBorder="1" applyAlignment="1">
      <alignment horizontal="left" vertical="center" wrapText="1"/>
    </xf>
    <xf numFmtId="0" fontId="24" fillId="0" borderId="83" xfId="5" applyFont="1" applyBorder="1" applyAlignment="1">
      <alignment horizontal="left" vertical="center" wrapText="1"/>
    </xf>
    <xf numFmtId="0" fontId="24" fillId="0" borderId="20" xfId="5" applyFont="1" applyBorder="1" applyAlignment="1">
      <alignment horizontal="left" vertical="center" wrapText="1"/>
    </xf>
    <xf numFmtId="0" fontId="36" fillId="0" borderId="20" xfId="5" applyFont="1" applyBorder="1" applyAlignment="1">
      <alignment horizontal="center" vertical="center" wrapText="1"/>
    </xf>
    <xf numFmtId="0" fontId="25" fillId="0" borderId="48" xfId="5" applyFont="1" applyBorder="1" applyAlignment="1">
      <alignment horizontal="center" vertical="center" wrapText="1"/>
    </xf>
    <xf numFmtId="0" fontId="40" fillId="0" borderId="48" xfId="5" applyFont="1" applyBorder="1" applyAlignment="1">
      <alignment horizontal="center" vertical="center" wrapText="1"/>
    </xf>
    <xf numFmtId="0" fontId="41" fillId="0" borderId="19" xfId="5" applyFont="1" applyBorder="1" applyAlignment="1">
      <alignment horizontal="left" vertical="center" wrapText="1"/>
    </xf>
    <xf numFmtId="0" fontId="41" fillId="0" borderId="11" xfId="5" applyFont="1" applyBorder="1" applyAlignment="1">
      <alignment horizontal="left" vertical="center" wrapText="1"/>
    </xf>
    <xf numFmtId="0" fontId="41" fillId="0" borderId="12" xfId="5" applyFont="1" applyBorder="1" applyAlignment="1">
      <alignment horizontal="left" vertical="center" wrapText="1"/>
    </xf>
    <xf numFmtId="0" fontId="41" fillId="0" borderId="0" xfId="5" applyFont="1" applyAlignment="1">
      <alignment horizontal="left" vertical="center" wrapText="1"/>
    </xf>
    <xf numFmtId="0" fontId="38" fillId="0" borderId="55" xfId="5" applyFont="1" applyBorder="1" applyAlignment="1">
      <alignment horizontal="center" vertical="center" wrapText="1"/>
    </xf>
    <xf numFmtId="0" fontId="38" fillId="0" borderId="57" xfId="5" applyFont="1" applyBorder="1" applyAlignment="1">
      <alignment horizontal="center" vertical="center" wrapText="1"/>
    </xf>
    <xf numFmtId="0" fontId="38" fillId="0" borderId="58" xfId="5" applyFont="1" applyBorder="1" applyAlignment="1">
      <alignment horizontal="center" vertical="center" wrapText="1"/>
    </xf>
    <xf numFmtId="0" fontId="38" fillId="0" borderId="56" xfId="5" applyFont="1" applyBorder="1" applyAlignment="1">
      <alignment horizontal="center" vertical="center" wrapText="1"/>
    </xf>
    <xf numFmtId="0" fontId="38" fillId="0" borderId="59" xfId="5" applyFont="1" applyBorder="1" applyAlignment="1">
      <alignment horizontal="center" vertical="center" wrapText="1"/>
    </xf>
    <xf numFmtId="0" fontId="42" fillId="0" borderId="60" xfId="5" applyFont="1" applyBorder="1" applyAlignment="1">
      <alignment horizontal="center" vertical="center" wrapText="1"/>
    </xf>
    <xf numFmtId="0" fontId="42" fillId="0" borderId="24" xfId="5" applyFont="1" applyBorder="1" applyAlignment="1">
      <alignment horizontal="center" vertical="center" wrapText="1"/>
    </xf>
    <xf numFmtId="0" fontId="42" fillId="0" borderId="61" xfId="5" applyFont="1" applyBorder="1" applyAlignment="1">
      <alignment horizontal="center" vertical="center" wrapText="1"/>
    </xf>
    <xf numFmtId="0" fontId="24" fillId="0" borderId="19" xfId="5" applyFont="1" applyBorder="1" applyAlignment="1">
      <alignment horizontal="left" vertical="top" wrapText="1"/>
    </xf>
    <xf numFmtId="0" fontId="24" fillId="0" borderId="11" xfId="5" applyFont="1" applyBorder="1" applyAlignment="1">
      <alignment horizontal="left" vertical="top" wrapText="1"/>
    </xf>
    <xf numFmtId="0" fontId="24" fillId="0" borderId="12" xfId="5" applyFont="1" applyBorder="1" applyAlignment="1">
      <alignment horizontal="left" vertical="top" wrapText="1"/>
    </xf>
    <xf numFmtId="0" fontId="24" fillId="0" borderId="0" xfId="5" applyFont="1" applyAlignment="1">
      <alignment horizontal="left" vertical="top" wrapText="1"/>
    </xf>
    <xf numFmtId="38" fontId="24" fillId="0" borderId="70" xfId="5" applyNumberFormat="1" applyFont="1" applyBorder="1" applyAlignment="1">
      <alignment horizontal="left" vertical="center" wrapText="1"/>
    </xf>
    <xf numFmtId="38" fontId="24" fillId="0" borderId="21" xfId="5" applyNumberFormat="1" applyFont="1" applyBorder="1" applyAlignment="1">
      <alignment horizontal="left" vertical="center" wrapText="1"/>
    </xf>
    <xf numFmtId="38" fontId="24" fillId="0" borderId="20" xfId="5" applyNumberFormat="1" applyFont="1" applyBorder="1" applyAlignment="1">
      <alignment horizontal="left" vertical="center" wrapText="1"/>
    </xf>
    <xf numFmtId="38" fontId="24" fillId="0" borderId="71" xfId="5" applyNumberFormat="1" applyFont="1" applyBorder="1" applyAlignment="1">
      <alignment horizontal="left" vertical="center" wrapText="1"/>
    </xf>
    <xf numFmtId="38" fontId="24" fillId="0" borderId="72" xfId="5" applyNumberFormat="1" applyFont="1" applyBorder="1" applyAlignment="1">
      <alignment horizontal="left" vertical="center" wrapText="1"/>
    </xf>
    <xf numFmtId="38" fontId="44" fillId="0" borderId="73" xfId="5" applyNumberFormat="1" applyFont="1" applyBorder="1" applyAlignment="1">
      <alignment horizontal="center" vertical="center" wrapText="1"/>
    </xf>
    <xf numFmtId="0" fontId="44" fillId="0" borderId="27" xfId="5" applyFont="1" applyBorder="1" applyAlignment="1">
      <alignment horizontal="center" vertical="center" wrapText="1"/>
    </xf>
    <xf numFmtId="38" fontId="44" fillId="0" borderId="27" xfId="5" applyNumberFormat="1" applyFont="1" applyBorder="1" applyAlignment="1">
      <alignment horizontal="center" vertical="center" wrapText="1"/>
    </xf>
    <xf numFmtId="0" fontId="44" fillId="0" borderId="74" xfId="5" applyFont="1" applyBorder="1" applyAlignment="1">
      <alignment horizontal="center" vertical="center" wrapText="1"/>
    </xf>
    <xf numFmtId="0" fontId="34" fillId="0" borderId="48" xfId="5" applyFont="1" applyBorder="1" applyAlignment="1">
      <alignment vertical="center" wrapText="1"/>
    </xf>
    <xf numFmtId="169" fontId="24" fillId="0" borderId="49" xfId="2" applyNumberFormat="1" applyFont="1" applyBorder="1" applyAlignment="1">
      <alignment horizontal="center" vertical="center" wrapText="1"/>
    </xf>
    <xf numFmtId="169" fontId="24" fillId="0" borderId="50" xfId="2" applyNumberFormat="1" applyFont="1" applyBorder="1" applyAlignment="1">
      <alignment horizontal="center" vertical="center" wrapText="1"/>
    </xf>
    <xf numFmtId="169" fontId="24" fillId="0" borderId="51" xfId="2" applyNumberFormat="1" applyFont="1" applyBorder="1" applyAlignment="1">
      <alignment horizontal="center" vertical="center" wrapText="1"/>
    </xf>
    <xf numFmtId="0" fontId="35" fillId="0" borderId="48" xfId="5" applyFont="1" applyBorder="1" applyAlignment="1">
      <alignment vertical="center" wrapText="1"/>
    </xf>
    <xf numFmtId="169" fontId="36" fillId="0" borderId="48" xfId="2" applyNumberFormat="1" applyFont="1" applyBorder="1" applyAlignment="1">
      <alignment horizontal="center" vertical="center" wrapText="1"/>
    </xf>
    <xf numFmtId="38" fontId="36" fillId="0" borderId="48" xfId="5" applyNumberFormat="1" applyFont="1" applyBorder="1" applyAlignment="1">
      <alignment horizontal="center" vertical="center" wrapText="1"/>
    </xf>
    <xf numFmtId="40" fontId="24" fillId="0" borderId="49" xfId="5" applyNumberFormat="1" applyFont="1" applyBorder="1" applyAlignment="1">
      <alignment horizontal="center" vertical="center" wrapText="1"/>
    </xf>
    <xf numFmtId="40" fontId="24" fillId="0" borderId="50" xfId="5" applyNumberFormat="1" applyFont="1" applyBorder="1" applyAlignment="1">
      <alignment horizontal="center" vertical="center" wrapText="1"/>
    </xf>
    <xf numFmtId="40" fontId="24" fillId="0" borderId="51" xfId="5" applyNumberFormat="1" applyFont="1" applyBorder="1" applyAlignment="1">
      <alignment horizontal="center" vertical="center" wrapText="1"/>
    </xf>
    <xf numFmtId="40" fontId="36" fillId="0" borderId="48" xfId="5" applyNumberFormat="1" applyFont="1" applyBorder="1" applyAlignment="1">
      <alignment horizontal="center" vertical="center" wrapText="1"/>
    </xf>
    <xf numFmtId="0" fontId="34" fillId="0" borderId="54" xfId="5" applyFont="1" applyBorder="1" applyAlignment="1">
      <alignment horizontal="center" vertical="center" wrapText="1"/>
    </xf>
    <xf numFmtId="38" fontId="24" fillId="0" borderId="58" xfId="5" applyNumberFormat="1" applyFont="1" applyBorder="1" applyAlignment="1">
      <alignment horizontal="center" vertical="center" wrapText="1"/>
    </xf>
    <xf numFmtId="38" fontId="24" fillId="0" borderId="56" xfId="5" applyNumberFormat="1" applyFont="1" applyBorder="1" applyAlignment="1">
      <alignment horizontal="center" vertical="center" wrapText="1"/>
    </xf>
    <xf numFmtId="38" fontId="24" fillId="0" borderId="59" xfId="5" applyNumberFormat="1" applyFont="1" applyBorder="1" applyAlignment="1">
      <alignment horizontal="center" vertical="center" wrapText="1"/>
    </xf>
    <xf numFmtId="38" fontId="36" fillId="0" borderId="24" xfId="5" applyNumberFormat="1" applyFont="1" applyBorder="1" applyAlignment="1">
      <alignment horizontal="center" vertical="center" wrapText="1"/>
    </xf>
    <xf numFmtId="0" fontId="36" fillId="0" borderId="24" xfId="5" applyFont="1" applyBorder="1" applyAlignment="1">
      <alignment horizontal="center" vertical="center" wrapText="1"/>
    </xf>
    <xf numFmtId="0" fontId="36" fillId="0" borderId="61" xfId="5" applyFont="1" applyBorder="1" applyAlignment="1">
      <alignment horizontal="center" vertical="center" wrapText="1"/>
    </xf>
    <xf numFmtId="0" fontId="34" fillId="0" borderId="63" xfId="5" applyFont="1" applyBorder="1" applyAlignment="1">
      <alignment horizontal="center" vertical="center" wrapText="1"/>
    </xf>
    <xf numFmtId="38" fontId="24" fillId="0" borderId="64" xfId="5" applyNumberFormat="1" applyFont="1" applyBorder="1" applyAlignment="1">
      <alignment horizontal="left" vertical="center" wrapText="1"/>
    </xf>
    <xf numFmtId="38" fontId="24" fillId="0" borderId="17" xfId="5" applyNumberFormat="1" applyFont="1" applyBorder="1" applyAlignment="1">
      <alignment horizontal="left" vertical="center" wrapText="1"/>
    </xf>
    <xf numFmtId="38" fontId="24" fillId="0" borderId="19" xfId="5" applyNumberFormat="1" applyFont="1" applyBorder="1" applyAlignment="1">
      <alignment horizontal="left" vertical="center" wrapText="1"/>
    </xf>
    <xf numFmtId="38" fontId="24" fillId="0" borderId="16" xfId="5" applyNumberFormat="1" applyFont="1" applyBorder="1" applyAlignment="1">
      <alignment horizontal="center" vertical="center" wrapText="1"/>
    </xf>
    <xf numFmtId="38" fontId="24" fillId="0" borderId="17" xfId="5" applyNumberFormat="1" applyFont="1" applyBorder="1" applyAlignment="1">
      <alignment horizontal="center" vertical="center" wrapText="1"/>
    </xf>
    <xf numFmtId="38" fontId="24" fillId="0" borderId="65" xfId="5" applyNumberFormat="1" applyFont="1" applyBorder="1" applyAlignment="1">
      <alignment horizontal="center" vertical="center" wrapText="1"/>
    </xf>
    <xf numFmtId="38" fontId="25" fillId="0" borderId="66" xfId="5" applyNumberFormat="1" applyFont="1" applyBorder="1" applyAlignment="1">
      <alignment horizontal="left" vertical="center" wrapText="1"/>
    </xf>
    <xf numFmtId="38" fontId="36" fillId="0" borderId="11" xfId="5" applyNumberFormat="1" applyFont="1" applyBorder="1" applyAlignment="1">
      <alignment horizontal="center" vertical="center" wrapText="1"/>
    </xf>
    <xf numFmtId="0" fontId="36" fillId="0" borderId="11" xfId="5" applyFont="1" applyBorder="1" applyAlignment="1">
      <alignment horizontal="center" vertical="center" wrapText="1"/>
    </xf>
    <xf numFmtId="0" fontId="36" fillId="0" borderId="67" xfId="5" applyFont="1" applyBorder="1" applyAlignment="1">
      <alignment horizontal="center" vertical="center" wrapText="1"/>
    </xf>
    <xf numFmtId="0" fontId="34" fillId="0" borderId="69" xfId="5" applyFont="1" applyBorder="1" applyAlignment="1">
      <alignment horizontal="center" vertical="center" wrapText="1"/>
    </xf>
    <xf numFmtId="38" fontId="24" fillId="0" borderId="20" xfId="5" applyNumberFormat="1" applyFont="1" applyBorder="1" applyAlignment="1">
      <alignment horizontal="center" vertical="center" wrapText="1"/>
    </xf>
    <xf numFmtId="38" fontId="24" fillId="0" borderId="71" xfId="5" applyNumberFormat="1" applyFont="1" applyBorder="1" applyAlignment="1">
      <alignment horizontal="center" vertical="center" wrapText="1"/>
    </xf>
    <xf numFmtId="38" fontId="24" fillId="0" borderId="72" xfId="5" applyNumberFormat="1" applyFont="1" applyBorder="1" applyAlignment="1">
      <alignment horizontal="center" vertical="center" wrapText="1"/>
    </xf>
    <xf numFmtId="0" fontId="24" fillId="0" borderId="55" xfId="5" applyFont="1" applyBorder="1" applyAlignment="1">
      <alignment horizontal="center" vertical="center" wrapText="1"/>
    </xf>
    <xf numFmtId="0" fontId="24" fillId="0" borderId="56" xfId="5" applyFont="1" applyBorder="1" applyAlignment="1">
      <alignment horizontal="center" vertical="center" wrapText="1"/>
    </xf>
    <xf numFmtId="0" fontId="24" fillId="0" borderId="59" xfId="5" applyFont="1" applyBorder="1" applyAlignment="1">
      <alignment horizontal="center" vertical="center" wrapText="1"/>
    </xf>
    <xf numFmtId="0" fontId="25" fillId="0" borderId="60" xfId="5" applyFont="1" applyBorder="1" applyAlignment="1">
      <alignment horizontal="center" vertical="center" wrapText="1"/>
    </xf>
    <xf numFmtId="0" fontId="25" fillId="0" borderId="24" xfId="5" applyFont="1" applyBorder="1" applyAlignment="1">
      <alignment horizontal="center" vertical="center" wrapText="1"/>
    </xf>
    <xf numFmtId="0" fontId="25" fillId="0" borderId="61" xfId="5" applyFont="1" applyBorder="1" applyAlignment="1">
      <alignment horizontal="center" vertical="center" wrapText="1"/>
    </xf>
    <xf numFmtId="0" fontId="25" fillId="0" borderId="57" xfId="5" applyFont="1" applyBorder="1" applyAlignment="1">
      <alignment horizontal="center" vertical="center" wrapText="1"/>
    </xf>
    <xf numFmtId="0" fontId="38" fillId="0" borderId="73" xfId="5" applyFont="1" applyBorder="1" applyAlignment="1">
      <alignment horizontal="center" vertical="center" wrapText="1"/>
    </xf>
    <xf numFmtId="0" fontId="38" fillId="0" borderId="20" xfId="5" applyFont="1" applyBorder="1" applyAlignment="1">
      <alignment horizontal="left" vertical="center" wrapText="1"/>
    </xf>
    <xf numFmtId="0" fontId="38" fillId="0" borderId="72" xfId="5" applyFont="1" applyBorder="1" applyAlignment="1">
      <alignment horizontal="left" vertical="center" wrapText="1"/>
    </xf>
    <xf numFmtId="38" fontId="45" fillId="0" borderId="20" xfId="1" applyNumberFormat="1" applyFont="1" applyBorder="1" applyAlignment="1">
      <alignment horizontal="left" vertical="center" wrapText="1"/>
    </xf>
    <xf numFmtId="38" fontId="45" fillId="0" borderId="71" xfId="1" applyNumberFormat="1" applyFont="1" applyBorder="1" applyAlignment="1">
      <alignment horizontal="left" vertical="center" wrapText="1"/>
    </xf>
    <xf numFmtId="38" fontId="45" fillId="0" borderId="72" xfId="1" applyNumberFormat="1" applyFont="1" applyBorder="1" applyAlignment="1">
      <alignment horizontal="left" vertical="center" wrapText="1"/>
    </xf>
    <xf numFmtId="0" fontId="46" fillId="0" borderId="73" xfId="5" applyFont="1" applyBorder="1" applyAlignment="1">
      <alignment horizontal="center" vertical="center" wrapText="1"/>
    </xf>
    <xf numFmtId="0" fontId="47" fillId="0" borderId="27" xfId="5" applyFont="1" applyBorder="1" applyAlignment="1">
      <alignment horizontal="left" vertical="center" wrapText="1"/>
    </xf>
    <xf numFmtId="0" fontId="47" fillId="0" borderId="74" xfId="5" applyFont="1" applyBorder="1" applyAlignment="1">
      <alignment horizontal="left" vertical="center" wrapText="1"/>
    </xf>
    <xf numFmtId="0" fontId="42" fillId="0" borderId="27" xfId="5" applyFont="1" applyBorder="1" applyAlignment="1">
      <alignment horizontal="left" vertical="center" wrapText="1"/>
    </xf>
    <xf numFmtId="0" fontId="42" fillId="0" borderId="74" xfId="5" applyFont="1" applyBorder="1" applyAlignment="1">
      <alignment horizontal="left" vertical="center" wrapText="1"/>
    </xf>
    <xf numFmtId="38" fontId="42" fillId="0" borderId="70" xfId="1" applyNumberFormat="1" applyFont="1" applyBorder="1" applyAlignment="1">
      <alignment horizontal="center" vertical="center" wrapText="1"/>
    </xf>
    <xf numFmtId="38" fontId="42" fillId="0" borderId="71" xfId="1" applyNumberFormat="1" applyFont="1" applyBorder="1" applyAlignment="1">
      <alignment horizontal="center" vertical="center" wrapText="1"/>
    </xf>
    <xf numFmtId="38" fontId="42" fillId="0" borderId="72" xfId="1" applyNumberFormat="1" applyFont="1" applyBorder="1" applyAlignment="1">
      <alignment horizontal="center" vertical="center" wrapText="1"/>
    </xf>
    <xf numFmtId="0" fontId="24" fillId="0" borderId="0" xfId="5" applyFont="1" applyAlignment="1">
      <alignment horizontal="center" vertical="center"/>
    </xf>
    <xf numFmtId="0" fontId="48" fillId="0" borderId="0" xfId="5" applyFont="1" applyAlignment="1">
      <alignment horizontal="left" vertical="center"/>
    </xf>
    <xf numFmtId="14" fontId="48" fillId="0" borderId="0" xfId="5" applyNumberFormat="1" applyFont="1" applyAlignment="1">
      <alignment horizontal="left" vertical="center"/>
    </xf>
    <xf numFmtId="0" fontId="49" fillId="0" borderId="0" xfId="5" applyFont="1" applyAlignment="1">
      <alignment horizontal="center" vertical="center"/>
    </xf>
    <xf numFmtId="0" fontId="50" fillId="0" borderId="0" xfId="5" applyFont="1" applyAlignment="1">
      <alignment horizontal="center" vertical="center"/>
    </xf>
    <xf numFmtId="0" fontId="51" fillId="0" borderId="0" xfId="5" applyFont="1" applyAlignment="1">
      <alignment horizontal="center" vertical="center"/>
    </xf>
    <xf numFmtId="0" fontId="52" fillId="0" borderId="48" xfId="5" applyFont="1" applyBorder="1" applyAlignment="1">
      <alignment horizontal="left" vertical="center" wrapText="1"/>
    </xf>
    <xf numFmtId="0" fontId="53" fillId="0" borderId="48" xfId="5" applyFont="1" applyBorder="1" applyAlignment="1">
      <alignment horizontal="center" vertical="center" wrapText="1"/>
    </xf>
    <xf numFmtId="0" fontId="24" fillId="0" borderId="48" xfId="5" applyFont="1" applyBorder="1" applyAlignment="1">
      <alignment horizontal="center" vertical="center" wrapText="1"/>
    </xf>
    <xf numFmtId="0" fontId="54" fillId="0" borderId="48" xfId="5" applyFont="1" applyBorder="1" applyAlignment="1">
      <alignment horizontal="center" vertical="center" wrapText="1"/>
    </xf>
    <xf numFmtId="38" fontId="53" fillId="0" borderId="49" xfId="5" applyNumberFormat="1" applyFont="1" applyBorder="1" applyAlignment="1">
      <alignment horizontal="center" vertical="center" wrapText="1"/>
    </xf>
    <xf numFmtId="38" fontId="53" fillId="0" borderId="50" xfId="5" applyNumberFormat="1" applyFont="1" applyBorder="1" applyAlignment="1">
      <alignment horizontal="center" vertical="center" wrapText="1"/>
    </xf>
    <xf numFmtId="38" fontId="53" fillId="0" borderId="51" xfId="5" applyNumberFormat="1" applyFont="1" applyBorder="1" applyAlignment="1">
      <alignment horizontal="center" vertical="center" wrapText="1"/>
    </xf>
    <xf numFmtId="0" fontId="52" fillId="0" borderId="48" xfId="5" applyFont="1" applyBorder="1" applyAlignment="1">
      <alignment horizontal="left" vertical="center" wrapText="1"/>
    </xf>
    <xf numFmtId="0" fontId="27" fillId="0" borderId="60" xfId="5" applyFont="1" applyBorder="1" applyAlignment="1">
      <alignment horizontal="left" vertical="center" wrapText="1"/>
    </xf>
    <xf numFmtId="0" fontId="27" fillId="0" borderId="24" xfId="5" applyFont="1" applyBorder="1" applyAlignment="1">
      <alignment horizontal="left" vertical="center" wrapText="1"/>
    </xf>
    <xf numFmtId="0" fontId="55" fillId="0" borderId="24" xfId="5" applyFont="1" applyBorder="1" applyAlignment="1">
      <alignment horizontal="center" vertical="center" wrapText="1"/>
    </xf>
    <xf numFmtId="0" fontId="55" fillId="0" borderId="61" xfId="5" applyFont="1" applyBorder="1" applyAlignment="1">
      <alignment horizontal="center" vertical="center" wrapText="1"/>
    </xf>
    <xf numFmtId="0" fontId="34" fillId="0" borderId="48" xfId="5" applyFont="1" applyBorder="1" applyAlignment="1">
      <alignment horizontal="left" vertical="center" wrapText="1"/>
    </xf>
    <xf numFmtId="0" fontId="24" fillId="0" borderId="60" xfId="5" applyFont="1" applyBorder="1" applyAlignment="1">
      <alignment horizontal="left" vertical="center" wrapText="1"/>
    </xf>
    <xf numFmtId="0" fontId="24" fillId="0" borderId="24" xfId="5" applyFont="1" applyBorder="1" applyAlignment="1">
      <alignment horizontal="left" vertical="center" wrapText="1"/>
    </xf>
    <xf numFmtId="0" fontId="37" fillId="0" borderId="24" xfId="5" applyFont="1" applyBorder="1" applyAlignment="1">
      <alignment horizontal="center" vertical="center" wrapText="1"/>
    </xf>
    <xf numFmtId="0" fontId="37" fillId="0" borderId="61" xfId="5" applyFont="1" applyBorder="1" applyAlignment="1">
      <alignment horizontal="center" vertical="center" wrapText="1"/>
    </xf>
    <xf numFmtId="0" fontId="27" fillId="0" borderId="66" xfId="5" applyFont="1" applyBorder="1" applyAlignment="1">
      <alignment horizontal="left" vertical="center" wrapText="1"/>
    </xf>
    <xf numFmtId="0" fontId="27" fillId="0" borderId="11" xfId="5" applyFont="1" applyBorder="1" applyAlignment="1">
      <alignment horizontal="left" vertical="center" wrapText="1"/>
    </xf>
    <xf numFmtId="0" fontId="55" fillId="0" borderId="11" xfId="5" applyFont="1" applyBorder="1" applyAlignment="1">
      <alignment horizontal="center" vertical="center" wrapText="1"/>
    </xf>
    <xf numFmtId="0" fontId="55" fillId="0" borderId="67" xfId="5" applyFont="1" applyBorder="1" applyAlignment="1">
      <alignment horizontal="center" vertical="center" wrapText="1"/>
    </xf>
    <xf numFmtId="0" fontId="24" fillId="0" borderId="66" xfId="5" applyFont="1" applyBorder="1" applyAlignment="1">
      <alignment horizontal="left" vertical="center" wrapText="1"/>
    </xf>
    <xf numFmtId="0" fontId="37" fillId="0" borderId="11" xfId="5" applyFont="1" applyBorder="1" applyAlignment="1">
      <alignment horizontal="center" vertical="center" wrapText="1"/>
    </xf>
    <xf numFmtId="0" fontId="37" fillId="0" borderId="67" xfId="5" applyFont="1" applyBorder="1" applyAlignment="1">
      <alignment horizontal="center" vertical="center" wrapText="1"/>
    </xf>
    <xf numFmtId="0" fontId="27" fillId="0" borderId="73" xfId="5" applyFont="1" applyBorder="1" applyAlignment="1">
      <alignment horizontal="left" vertical="center" wrapText="1"/>
    </xf>
    <xf numFmtId="0" fontId="27" fillId="0" borderId="27" xfId="5" applyFont="1" applyBorder="1" applyAlignment="1">
      <alignment horizontal="left" vertical="center" wrapText="1"/>
    </xf>
    <xf numFmtId="0" fontId="55" fillId="0" borderId="27" xfId="5" applyFont="1" applyBorder="1" applyAlignment="1">
      <alignment horizontal="center" vertical="center" wrapText="1"/>
    </xf>
    <xf numFmtId="0" fontId="55" fillId="0" borderId="74" xfId="5" applyFont="1" applyBorder="1" applyAlignment="1">
      <alignment horizontal="center" vertical="center" wrapText="1"/>
    </xf>
    <xf numFmtId="0" fontId="24" fillId="0" borderId="73" xfId="5" applyFont="1" applyBorder="1" applyAlignment="1">
      <alignment horizontal="left" vertical="center" wrapText="1"/>
    </xf>
    <xf numFmtId="0" fontId="24" fillId="0" borderId="27" xfId="5" applyFont="1" applyBorder="1" applyAlignment="1">
      <alignment horizontal="left" vertical="center" wrapText="1"/>
    </xf>
    <xf numFmtId="0" fontId="37" fillId="0" borderId="27" xfId="5" applyFont="1" applyBorder="1" applyAlignment="1">
      <alignment horizontal="center" vertical="center" wrapText="1"/>
    </xf>
    <xf numFmtId="0" fontId="37" fillId="0" borderId="74" xfId="5" applyFont="1" applyBorder="1" applyAlignment="1">
      <alignment horizontal="center" vertical="center" wrapText="1"/>
    </xf>
    <xf numFmtId="0" fontId="55" fillId="0" borderId="55" xfId="5" applyFont="1" applyBorder="1" applyAlignment="1">
      <alignment horizontal="center" vertical="center" wrapText="1"/>
    </xf>
    <xf numFmtId="0" fontId="55" fillId="0" borderId="56" xfId="5" applyFont="1" applyBorder="1" applyAlignment="1">
      <alignment horizontal="center" vertical="center" wrapText="1"/>
    </xf>
    <xf numFmtId="0" fontId="55" fillId="0" borderId="59" xfId="5" applyFont="1" applyBorder="1" applyAlignment="1">
      <alignment horizontal="center" vertical="center" wrapText="1"/>
    </xf>
    <xf numFmtId="0" fontId="53" fillId="0" borderId="70" xfId="5" applyFont="1" applyBorder="1" applyAlignment="1">
      <alignment horizontal="center" vertical="center" wrapText="1"/>
    </xf>
    <xf numFmtId="0" fontId="53" fillId="0" borderId="71" xfId="5" applyFont="1" applyBorder="1" applyAlignment="1">
      <alignment horizontal="center" vertical="center" wrapText="1"/>
    </xf>
    <xf numFmtId="0" fontId="53" fillId="0" borderId="72" xfId="5" applyFont="1" applyBorder="1" applyAlignment="1">
      <alignment horizontal="center" vertical="center" wrapText="1"/>
    </xf>
    <xf numFmtId="0" fontId="24" fillId="0" borderId="27" xfId="5" applyFont="1" applyBorder="1" applyAlignment="1">
      <alignment horizontal="center" vertical="center" wrapText="1"/>
    </xf>
    <xf numFmtId="0" fontId="24" fillId="0" borderId="74" xfId="5" applyFont="1" applyBorder="1" applyAlignment="1">
      <alignment horizontal="center" vertical="center" wrapText="1"/>
    </xf>
    <xf numFmtId="0" fontId="37" fillId="0" borderId="60" xfId="5" applyFont="1" applyBorder="1" applyAlignment="1">
      <alignment horizontal="center" vertical="center" wrapText="1"/>
    </xf>
    <xf numFmtId="0" fontId="38" fillId="0" borderId="73" xfId="5" applyFont="1" applyBorder="1" applyAlignment="1">
      <alignment horizontal="center" vertical="center" wrapText="1"/>
    </xf>
    <xf numFmtId="0" fontId="38" fillId="0" borderId="27" xfId="5" applyFont="1" applyBorder="1" applyAlignment="1">
      <alignment horizontal="center" vertical="center" wrapText="1"/>
    </xf>
    <xf numFmtId="0" fontId="55" fillId="0" borderId="58" xfId="5" applyFont="1" applyBorder="1" applyAlignment="1">
      <alignment horizontal="center" vertical="center" wrapText="1"/>
    </xf>
    <xf numFmtId="0" fontId="53" fillId="0" borderId="16" xfId="5" applyFont="1" applyBorder="1" applyAlignment="1">
      <alignment horizontal="center" vertical="center" wrapText="1"/>
    </xf>
    <xf numFmtId="0" fontId="53" fillId="0" borderId="17" xfId="5" applyFont="1" applyBorder="1" applyAlignment="1">
      <alignment horizontal="center" vertical="center" wrapText="1"/>
    </xf>
    <xf numFmtId="0" fontId="53" fillId="0" borderId="65" xfId="5" applyFont="1" applyBorder="1" applyAlignment="1">
      <alignment horizontal="center" vertical="center" wrapText="1"/>
    </xf>
    <xf numFmtId="0" fontId="24" fillId="0" borderId="67" xfId="5" applyFont="1" applyBorder="1" applyAlignment="1">
      <alignment horizontal="left" vertical="center" wrapText="1"/>
    </xf>
    <xf numFmtId="0" fontId="55" fillId="0" borderId="16" xfId="5" applyFont="1" applyBorder="1" applyAlignment="1">
      <alignment horizontal="center" vertical="center" wrapText="1"/>
    </xf>
    <xf numFmtId="0" fontId="55" fillId="0" borderId="17" xfId="5" applyFont="1" applyBorder="1" applyAlignment="1">
      <alignment horizontal="center" vertical="center" wrapText="1"/>
    </xf>
    <xf numFmtId="0" fontId="55" fillId="0" borderId="65" xfId="5" applyFont="1" applyBorder="1" applyAlignment="1">
      <alignment horizontal="center" vertical="center" wrapText="1"/>
    </xf>
    <xf numFmtId="0" fontId="53" fillId="0" borderId="20" xfId="5" applyFont="1" applyBorder="1" applyAlignment="1">
      <alignment horizontal="center" vertical="center" wrapText="1"/>
    </xf>
    <xf numFmtId="0" fontId="27" fillId="0" borderId="48" xfId="5" applyFont="1" applyBorder="1" applyAlignment="1">
      <alignment horizontal="center" vertical="center" wrapText="1"/>
    </xf>
    <xf numFmtId="0" fontId="55" fillId="0" borderId="48" xfId="5" applyFont="1" applyBorder="1" applyAlignment="1">
      <alignment horizontal="center" vertical="center" wrapText="1"/>
    </xf>
    <xf numFmtId="0" fontId="56" fillId="0" borderId="60" xfId="5" applyFont="1" applyBorder="1" applyAlignment="1">
      <alignment horizontal="center" vertical="center" wrapText="1"/>
    </xf>
    <xf numFmtId="0" fontId="56" fillId="0" borderId="24" xfId="5" applyFont="1" applyBorder="1" applyAlignment="1">
      <alignment horizontal="center" vertical="center" wrapText="1"/>
    </xf>
    <xf numFmtId="0" fontId="56" fillId="0" borderId="61" xfId="5" applyFont="1" applyBorder="1" applyAlignment="1">
      <alignment horizontal="center" vertical="center" wrapText="1"/>
    </xf>
    <xf numFmtId="0" fontId="38" fillId="0" borderId="60" xfId="5" applyFont="1" applyBorder="1" applyAlignment="1">
      <alignment horizontal="center" vertical="center" wrapText="1"/>
    </xf>
    <xf numFmtId="0" fontId="38" fillId="0" borderId="24" xfId="5" applyFont="1" applyBorder="1" applyAlignment="1">
      <alignment horizontal="center" vertical="center" wrapText="1"/>
    </xf>
    <xf numFmtId="0" fontId="38" fillId="0" borderId="61" xfId="5" applyFont="1" applyBorder="1" applyAlignment="1">
      <alignment horizontal="center" vertical="center" wrapText="1"/>
    </xf>
    <xf numFmtId="38" fontId="57" fillId="0" borderId="73" xfId="5" applyNumberFormat="1" applyFont="1" applyBorder="1" applyAlignment="1">
      <alignment horizontal="center" vertical="center" wrapText="1"/>
    </xf>
    <xf numFmtId="0" fontId="57" fillId="0" borderId="27" xfId="5" applyFont="1" applyBorder="1" applyAlignment="1">
      <alignment horizontal="center" vertical="center" wrapText="1"/>
    </xf>
    <xf numFmtId="38" fontId="53" fillId="0" borderId="27" xfId="5" applyNumberFormat="1" applyFont="1" applyBorder="1" applyAlignment="1">
      <alignment horizontal="center" vertical="center" wrapText="1"/>
    </xf>
    <xf numFmtId="0" fontId="53" fillId="0" borderId="27" xfId="5" applyFont="1" applyBorder="1" applyAlignment="1">
      <alignment horizontal="center" vertical="center" wrapText="1"/>
    </xf>
    <xf numFmtId="0" fontId="53" fillId="0" borderId="74" xfId="5" applyFont="1" applyBorder="1" applyAlignment="1">
      <alignment horizontal="center" vertical="center" wrapText="1"/>
    </xf>
    <xf numFmtId="38" fontId="24" fillId="0" borderId="73" xfId="5" applyNumberFormat="1" applyFont="1" applyBorder="1" applyAlignment="1">
      <alignment horizontal="left" vertical="center" wrapText="1"/>
    </xf>
    <xf numFmtId="38" fontId="24" fillId="0" borderId="27" xfId="5" applyNumberFormat="1" applyFont="1" applyBorder="1" applyAlignment="1">
      <alignment horizontal="left" vertical="center" wrapText="1"/>
    </xf>
    <xf numFmtId="0" fontId="24" fillId="0" borderId="74" xfId="5" applyFont="1" applyBorder="1" applyAlignment="1">
      <alignment horizontal="left" vertical="center" wrapText="1"/>
    </xf>
    <xf numFmtId="0" fontId="52" fillId="0" borderId="48" xfId="5" applyFont="1" applyBorder="1" applyAlignment="1">
      <alignment vertical="center" wrapText="1"/>
    </xf>
    <xf numFmtId="169" fontId="53" fillId="0" borderId="48" xfId="2" applyNumberFormat="1" applyFont="1" applyBorder="1" applyAlignment="1">
      <alignment horizontal="center" vertical="center" wrapText="1"/>
    </xf>
    <xf numFmtId="169" fontId="24" fillId="0" borderId="48" xfId="2" applyNumberFormat="1" applyFont="1" applyBorder="1" applyAlignment="1">
      <alignment horizontal="center" vertical="center" wrapText="1"/>
    </xf>
    <xf numFmtId="38" fontId="53" fillId="0" borderId="48" xfId="5" applyNumberFormat="1" applyFont="1" applyBorder="1" applyAlignment="1">
      <alignment horizontal="center" vertical="center" wrapText="1"/>
    </xf>
    <xf numFmtId="38" fontId="24" fillId="0" borderId="48" xfId="5" applyNumberFormat="1" applyFont="1" applyBorder="1" applyAlignment="1">
      <alignment horizontal="center" vertical="center" wrapText="1"/>
    </xf>
    <xf numFmtId="40" fontId="53" fillId="0" borderId="48" xfId="5" applyNumberFormat="1" applyFont="1" applyBorder="1" applyAlignment="1">
      <alignment horizontal="center" vertical="center" wrapText="1"/>
    </xf>
    <xf numFmtId="40" fontId="24" fillId="0" borderId="48" xfId="5" applyNumberFormat="1" applyFont="1" applyBorder="1" applyAlignment="1">
      <alignment horizontal="center" vertical="center" wrapText="1"/>
    </xf>
    <xf numFmtId="0" fontId="52" fillId="0" borderId="48" xfId="5" applyFont="1" applyBorder="1" applyAlignment="1">
      <alignment horizontal="center" vertical="center" wrapText="1"/>
    </xf>
    <xf numFmtId="38" fontId="53" fillId="0" borderId="24" xfId="5" applyNumberFormat="1" applyFont="1" applyBorder="1" applyAlignment="1">
      <alignment horizontal="center" vertical="center" wrapText="1"/>
    </xf>
    <xf numFmtId="0" fontId="53" fillId="0" borderId="24" xfId="5" applyFont="1" applyBorder="1" applyAlignment="1">
      <alignment horizontal="center" vertical="center" wrapText="1"/>
    </xf>
    <xf numFmtId="0" fontId="53" fillId="0" borderId="61" xfId="5" applyFont="1" applyBorder="1" applyAlignment="1">
      <alignment horizontal="center" vertical="center" wrapText="1"/>
    </xf>
    <xf numFmtId="0" fontId="34" fillId="0" borderId="48" xfId="5" applyFont="1" applyBorder="1" applyAlignment="1">
      <alignment horizontal="center" vertical="center" wrapText="1"/>
    </xf>
    <xf numFmtId="38" fontId="24" fillId="0" borderId="24" xfId="5" applyNumberFormat="1" applyFont="1" applyBorder="1" applyAlignment="1">
      <alignment horizontal="center" vertical="center" wrapText="1"/>
    </xf>
    <xf numFmtId="0" fontId="24" fillId="0" borderId="24" xfId="5" applyFont="1" applyBorder="1" applyAlignment="1">
      <alignment horizontal="center" vertical="center" wrapText="1"/>
    </xf>
    <xf numFmtId="0" fontId="24" fillId="0" borderId="61" xfId="5" applyFont="1" applyBorder="1" applyAlignment="1">
      <alignment horizontal="center" vertical="center" wrapText="1"/>
    </xf>
    <xf numFmtId="38" fontId="27" fillId="0" borderId="66" xfId="5" applyNumberFormat="1" applyFont="1" applyBorder="1" applyAlignment="1">
      <alignment horizontal="left" vertical="center" wrapText="1"/>
    </xf>
    <xf numFmtId="38" fontId="53" fillId="0" borderId="11" xfId="5" applyNumberFormat="1" applyFont="1" applyBorder="1" applyAlignment="1">
      <alignment horizontal="center" vertical="center" wrapText="1"/>
    </xf>
    <xf numFmtId="0" fontId="53" fillId="0" borderId="11" xfId="5" applyFont="1" applyBorder="1" applyAlignment="1">
      <alignment horizontal="center" vertical="center" wrapText="1"/>
    </xf>
    <xf numFmtId="0" fontId="53" fillId="0" borderId="67" xfId="5" applyFont="1" applyBorder="1" applyAlignment="1">
      <alignment horizontal="center" vertical="center" wrapText="1"/>
    </xf>
    <xf numFmtId="38" fontId="24" fillId="0" borderId="66" xfId="5" applyNumberFormat="1" applyFont="1" applyBorder="1" applyAlignment="1">
      <alignment horizontal="left" vertical="center" wrapText="1"/>
    </xf>
    <xf numFmtId="38" fontId="24" fillId="0" borderId="11" xfId="5" applyNumberFormat="1" applyFont="1" applyBorder="1" applyAlignment="1">
      <alignment horizontal="center" vertical="center" wrapText="1"/>
    </xf>
    <xf numFmtId="0" fontId="24" fillId="0" borderId="11" xfId="5" applyFont="1" applyBorder="1" applyAlignment="1">
      <alignment horizontal="center" vertical="center" wrapText="1"/>
    </xf>
    <xf numFmtId="0" fontId="24" fillId="0" borderId="67" xfId="5" applyFont="1" applyBorder="1" applyAlignment="1">
      <alignment horizontal="center" vertical="center" wrapText="1"/>
    </xf>
    <xf numFmtId="0" fontId="27" fillId="0" borderId="60" xfId="5" applyFont="1" applyBorder="1" applyAlignment="1">
      <alignment horizontal="center" vertical="center" wrapText="1"/>
    </xf>
    <xf numFmtId="0" fontId="27" fillId="0" borderId="24" xfId="5" applyFont="1" applyBorder="1" applyAlignment="1">
      <alignment horizontal="center" vertical="center" wrapText="1"/>
    </xf>
    <xf numFmtId="0" fontId="27" fillId="0" borderId="61" xfId="5" applyFont="1" applyBorder="1" applyAlignment="1">
      <alignment horizontal="center" vertical="center" wrapText="1"/>
    </xf>
    <xf numFmtId="0" fontId="24" fillId="0" borderId="60" xfId="5" applyFont="1" applyBorder="1" applyAlignment="1">
      <alignment horizontal="center" vertical="center" wrapText="1"/>
    </xf>
    <xf numFmtId="0" fontId="24" fillId="0" borderId="57" xfId="5" applyFont="1" applyBorder="1" applyAlignment="1">
      <alignment horizontal="center" vertical="center" wrapText="1"/>
    </xf>
    <xf numFmtId="0" fontId="58" fillId="0" borderId="73" xfId="5" applyFont="1" applyBorder="1" applyAlignment="1">
      <alignment horizontal="center" vertical="center" wrapText="1"/>
    </xf>
    <xf numFmtId="0" fontId="56" fillId="0" borderId="27" xfId="5" applyFont="1" applyBorder="1" applyAlignment="1">
      <alignment horizontal="left" vertical="center" wrapText="1"/>
    </xf>
    <xf numFmtId="0" fontId="56" fillId="0" borderId="74" xfId="5" applyFont="1" applyBorder="1" applyAlignment="1">
      <alignment horizontal="left" vertical="center" wrapText="1"/>
    </xf>
    <xf numFmtId="38" fontId="56" fillId="0" borderId="70" xfId="1" applyNumberFormat="1" applyFont="1" applyBorder="1" applyAlignment="1">
      <alignment horizontal="center" vertical="center" wrapText="1"/>
    </xf>
    <xf numFmtId="38" fontId="56" fillId="0" borderId="71" xfId="1" applyNumberFormat="1" applyFont="1" applyBorder="1" applyAlignment="1">
      <alignment horizontal="center" vertical="center" wrapText="1"/>
    </xf>
    <xf numFmtId="38" fontId="56" fillId="0" borderId="72" xfId="1" applyNumberFormat="1" applyFont="1" applyBorder="1" applyAlignment="1">
      <alignment horizontal="center" vertical="center" wrapText="1"/>
    </xf>
    <xf numFmtId="0" fontId="38" fillId="0" borderId="27" xfId="5" applyFont="1" applyBorder="1" applyAlignment="1">
      <alignment horizontal="left" vertical="center" wrapText="1"/>
    </xf>
    <xf numFmtId="0" fontId="38" fillId="0" borderId="74" xfId="5" applyFont="1" applyBorder="1" applyAlignment="1">
      <alignment horizontal="left" vertical="center" wrapText="1"/>
    </xf>
    <xf numFmtId="38" fontId="45" fillId="0" borderId="27" xfId="1" applyNumberFormat="1" applyFont="1" applyBorder="1" applyAlignment="1">
      <alignment horizontal="left" vertical="center" wrapText="1"/>
    </xf>
    <xf numFmtId="38" fontId="45" fillId="0" borderId="74" xfId="1" applyNumberFormat="1" applyFont="1" applyBorder="1" applyAlignment="1">
      <alignment horizontal="left" vertical="center" wrapText="1"/>
    </xf>
  </cellXfs>
  <cellStyles count="6">
    <cellStyle name="Обычный" xfId="0" builtinId="0"/>
    <cellStyle name="Обычный 2 2 2" xfId="3" xr:uid="{A8DB5720-9F07-432B-B14E-55C32DECB13B}"/>
    <cellStyle name="Обычный 3" xfId="5" xr:uid="{F3286108-B05F-4590-B084-5126D0F0C784}"/>
    <cellStyle name="Обычный 4 2 3" xfId="4" xr:uid="{95C47A94-E10F-40F0-8E6F-5A6639850294}"/>
    <cellStyle name="Процентный" xfId="2" builtinId="5"/>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calcChain" Target="calcChain.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8"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sharedStrings" Target="sharedStrings.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3</xdr:col>
      <xdr:colOff>1</xdr:colOff>
      <xdr:row>32</xdr:row>
      <xdr:rowOff>1333500</xdr:rowOff>
    </xdr:from>
    <xdr:to>
      <xdr:col>5</xdr:col>
      <xdr:colOff>197854</xdr:colOff>
      <xdr:row>34</xdr:row>
      <xdr:rowOff>15874</xdr:rowOff>
    </xdr:to>
    <xdr:pic>
      <xdr:nvPicPr>
        <xdr:cNvPr id="2" name="Рисунок 1">
          <a:extLst>
            <a:ext uri="{FF2B5EF4-FFF2-40B4-BE49-F238E27FC236}">
              <a16:creationId xmlns:a16="http://schemas.microsoft.com/office/drawing/2014/main" id="{54F1F165-1FE1-4973-9579-07EDFBAC9A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47851" y="11039475"/>
          <a:ext cx="6684378" cy="3368674"/>
        </a:xfrm>
        <a:prstGeom prst="rect">
          <a:avLst/>
        </a:prstGeom>
      </xdr:spPr>
    </xdr:pic>
    <xdr:clientData/>
  </xdr:twoCellAnchor>
  <xdr:twoCellAnchor editAs="oneCell">
    <xdr:from>
      <xdr:col>10</xdr:col>
      <xdr:colOff>380999</xdr:colOff>
      <xdr:row>32</xdr:row>
      <xdr:rowOff>1333500</xdr:rowOff>
    </xdr:from>
    <xdr:to>
      <xdr:col>13</xdr:col>
      <xdr:colOff>968374</xdr:colOff>
      <xdr:row>34</xdr:row>
      <xdr:rowOff>15875</xdr:rowOff>
    </xdr:to>
    <xdr:pic>
      <xdr:nvPicPr>
        <xdr:cNvPr id="3" name="Рисунок 2">
          <a:extLst>
            <a:ext uri="{FF2B5EF4-FFF2-40B4-BE49-F238E27FC236}">
              <a16:creationId xmlns:a16="http://schemas.microsoft.com/office/drawing/2014/main" id="{3D688F83-F2DF-491D-A901-14E6A9E098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78099" y="11039475"/>
          <a:ext cx="3863975" cy="3368675"/>
        </a:xfrm>
        <a:prstGeom prst="rect">
          <a:avLst/>
        </a:prstGeom>
      </xdr:spPr>
    </xdr:pic>
    <xdr:clientData/>
  </xdr:twoCellAnchor>
  <xdr:twoCellAnchor editAs="oneCell">
    <xdr:from>
      <xdr:col>2</xdr:col>
      <xdr:colOff>634999</xdr:colOff>
      <xdr:row>33</xdr:row>
      <xdr:rowOff>3317874</xdr:rowOff>
    </xdr:from>
    <xdr:to>
      <xdr:col>4</xdr:col>
      <xdr:colOff>31750</xdr:colOff>
      <xdr:row>35</xdr:row>
      <xdr:rowOff>1873249</xdr:rowOff>
    </xdr:to>
    <xdr:pic>
      <xdr:nvPicPr>
        <xdr:cNvPr id="4" name="Рисунок 3">
          <a:extLst>
            <a:ext uri="{FF2B5EF4-FFF2-40B4-BE49-F238E27FC236}">
              <a16:creationId xmlns:a16="http://schemas.microsoft.com/office/drawing/2014/main" id="{F809C4AB-D90F-4E82-ACAC-E021F52AF96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44674" y="14376399"/>
          <a:ext cx="5111751" cy="3927475"/>
        </a:xfrm>
        <a:prstGeom prst="rect">
          <a:avLst/>
        </a:prstGeom>
      </xdr:spPr>
    </xdr:pic>
    <xdr:clientData/>
  </xdr:twoCellAnchor>
  <xdr:twoCellAnchor editAs="oneCell">
    <xdr:from>
      <xdr:col>4</xdr:col>
      <xdr:colOff>1158874</xdr:colOff>
      <xdr:row>33</xdr:row>
      <xdr:rowOff>15875</xdr:rowOff>
    </xdr:from>
    <xdr:to>
      <xdr:col>7</xdr:col>
      <xdr:colOff>1079500</xdr:colOff>
      <xdr:row>34</xdr:row>
      <xdr:rowOff>1</xdr:rowOff>
    </xdr:to>
    <xdr:pic>
      <xdr:nvPicPr>
        <xdr:cNvPr id="5" name="Рисунок 4">
          <a:extLst>
            <a:ext uri="{FF2B5EF4-FFF2-40B4-BE49-F238E27FC236}">
              <a16:creationId xmlns:a16="http://schemas.microsoft.com/office/drawing/2014/main" id="{341993F0-8D20-46FE-916C-ED84D92B6C2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83549" y="11074400"/>
          <a:ext cx="3930651" cy="3317876"/>
        </a:xfrm>
        <a:prstGeom prst="rect">
          <a:avLst/>
        </a:prstGeom>
      </xdr:spPr>
    </xdr:pic>
    <xdr:clientData/>
  </xdr:twoCellAnchor>
  <xdr:twoCellAnchor editAs="oneCell">
    <xdr:from>
      <xdr:col>7</xdr:col>
      <xdr:colOff>1079499</xdr:colOff>
      <xdr:row>32</xdr:row>
      <xdr:rowOff>1333500</xdr:rowOff>
    </xdr:from>
    <xdr:to>
      <xdr:col>10</xdr:col>
      <xdr:colOff>492124</xdr:colOff>
      <xdr:row>34</xdr:row>
      <xdr:rowOff>0</xdr:rowOff>
    </xdr:to>
    <xdr:pic>
      <xdr:nvPicPr>
        <xdr:cNvPr id="6" name="Рисунок 5">
          <a:extLst>
            <a:ext uri="{FF2B5EF4-FFF2-40B4-BE49-F238E27FC236}">
              <a16:creationId xmlns:a16="http://schemas.microsoft.com/office/drawing/2014/main" id="{5F099EA0-5295-49ED-8AAB-416A7A36DB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014199" y="11039475"/>
          <a:ext cx="3375025" cy="3352800"/>
        </a:xfrm>
        <a:prstGeom prst="rect">
          <a:avLst/>
        </a:prstGeom>
      </xdr:spPr>
    </xdr:pic>
    <xdr:clientData/>
  </xdr:twoCellAnchor>
  <xdr:twoCellAnchor editAs="oneCell">
    <xdr:from>
      <xdr:col>4</xdr:col>
      <xdr:colOff>952500</xdr:colOff>
      <xdr:row>115</xdr:row>
      <xdr:rowOff>1254126</xdr:rowOff>
    </xdr:from>
    <xdr:to>
      <xdr:col>11</xdr:col>
      <xdr:colOff>47625</xdr:colOff>
      <xdr:row>115</xdr:row>
      <xdr:rowOff>3286125</xdr:rowOff>
    </xdr:to>
    <xdr:pic>
      <xdr:nvPicPr>
        <xdr:cNvPr id="7" name="Рисунок 6">
          <a:extLst>
            <a:ext uri="{FF2B5EF4-FFF2-40B4-BE49-F238E27FC236}">
              <a16:creationId xmlns:a16="http://schemas.microsoft.com/office/drawing/2014/main" id="{12E6727A-F837-439E-BBB5-1A030FE73B3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877175" y="45383451"/>
          <a:ext cx="8267700" cy="2031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xdr:colOff>
      <xdr:row>29</xdr:row>
      <xdr:rowOff>1333500</xdr:rowOff>
    </xdr:from>
    <xdr:to>
      <xdr:col>5</xdr:col>
      <xdr:colOff>197854</xdr:colOff>
      <xdr:row>31</xdr:row>
      <xdr:rowOff>15874</xdr:rowOff>
    </xdr:to>
    <xdr:pic>
      <xdr:nvPicPr>
        <xdr:cNvPr id="2" name="Рисунок 1">
          <a:extLst>
            <a:ext uri="{FF2B5EF4-FFF2-40B4-BE49-F238E27FC236}">
              <a16:creationId xmlns:a16="http://schemas.microsoft.com/office/drawing/2014/main" id="{92B674CF-2F26-4C1C-AFA4-48987A51C4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47851" y="11096625"/>
          <a:ext cx="6684378" cy="3368674"/>
        </a:xfrm>
        <a:prstGeom prst="rect">
          <a:avLst/>
        </a:prstGeom>
      </xdr:spPr>
    </xdr:pic>
    <xdr:clientData/>
  </xdr:twoCellAnchor>
  <xdr:twoCellAnchor editAs="oneCell">
    <xdr:from>
      <xdr:col>10</xdr:col>
      <xdr:colOff>380999</xdr:colOff>
      <xdr:row>29</xdr:row>
      <xdr:rowOff>1333500</xdr:rowOff>
    </xdr:from>
    <xdr:to>
      <xdr:col>13</xdr:col>
      <xdr:colOff>968374</xdr:colOff>
      <xdr:row>31</xdr:row>
      <xdr:rowOff>15875</xdr:rowOff>
    </xdr:to>
    <xdr:pic>
      <xdr:nvPicPr>
        <xdr:cNvPr id="3" name="Рисунок 2">
          <a:extLst>
            <a:ext uri="{FF2B5EF4-FFF2-40B4-BE49-F238E27FC236}">
              <a16:creationId xmlns:a16="http://schemas.microsoft.com/office/drawing/2014/main" id="{ABC5B9FB-0F5B-4E92-A6EF-BE8212487C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78099" y="11096625"/>
          <a:ext cx="3863975" cy="3368675"/>
        </a:xfrm>
        <a:prstGeom prst="rect">
          <a:avLst/>
        </a:prstGeom>
      </xdr:spPr>
    </xdr:pic>
    <xdr:clientData/>
  </xdr:twoCellAnchor>
  <xdr:twoCellAnchor editAs="oneCell">
    <xdr:from>
      <xdr:col>2</xdr:col>
      <xdr:colOff>634999</xdr:colOff>
      <xdr:row>30</xdr:row>
      <xdr:rowOff>3317874</xdr:rowOff>
    </xdr:from>
    <xdr:to>
      <xdr:col>4</xdr:col>
      <xdr:colOff>31750</xdr:colOff>
      <xdr:row>32</xdr:row>
      <xdr:rowOff>1873249</xdr:rowOff>
    </xdr:to>
    <xdr:pic>
      <xdr:nvPicPr>
        <xdr:cNvPr id="4" name="Рисунок 3">
          <a:extLst>
            <a:ext uri="{FF2B5EF4-FFF2-40B4-BE49-F238E27FC236}">
              <a16:creationId xmlns:a16="http://schemas.microsoft.com/office/drawing/2014/main" id="{A650D028-35F9-4842-A11F-A63249E6616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44674" y="14433549"/>
          <a:ext cx="5111751" cy="3927475"/>
        </a:xfrm>
        <a:prstGeom prst="rect">
          <a:avLst/>
        </a:prstGeom>
      </xdr:spPr>
    </xdr:pic>
    <xdr:clientData/>
  </xdr:twoCellAnchor>
  <xdr:twoCellAnchor editAs="oneCell">
    <xdr:from>
      <xdr:col>4</xdr:col>
      <xdr:colOff>1158874</xdr:colOff>
      <xdr:row>30</xdr:row>
      <xdr:rowOff>15875</xdr:rowOff>
    </xdr:from>
    <xdr:to>
      <xdr:col>7</xdr:col>
      <xdr:colOff>1079500</xdr:colOff>
      <xdr:row>31</xdr:row>
      <xdr:rowOff>1</xdr:rowOff>
    </xdr:to>
    <xdr:pic>
      <xdr:nvPicPr>
        <xdr:cNvPr id="5" name="Рисунок 4">
          <a:extLst>
            <a:ext uri="{FF2B5EF4-FFF2-40B4-BE49-F238E27FC236}">
              <a16:creationId xmlns:a16="http://schemas.microsoft.com/office/drawing/2014/main" id="{2ED5CF10-1755-49C8-9AB3-25DA869CB9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83549" y="11131550"/>
          <a:ext cx="3930651" cy="3317876"/>
        </a:xfrm>
        <a:prstGeom prst="rect">
          <a:avLst/>
        </a:prstGeom>
      </xdr:spPr>
    </xdr:pic>
    <xdr:clientData/>
  </xdr:twoCellAnchor>
  <xdr:twoCellAnchor editAs="oneCell">
    <xdr:from>
      <xdr:col>7</xdr:col>
      <xdr:colOff>1079499</xdr:colOff>
      <xdr:row>29</xdr:row>
      <xdr:rowOff>1333500</xdr:rowOff>
    </xdr:from>
    <xdr:to>
      <xdr:col>10</xdr:col>
      <xdr:colOff>492124</xdr:colOff>
      <xdr:row>31</xdr:row>
      <xdr:rowOff>0</xdr:rowOff>
    </xdr:to>
    <xdr:pic>
      <xdr:nvPicPr>
        <xdr:cNvPr id="6" name="Рисунок 5">
          <a:extLst>
            <a:ext uri="{FF2B5EF4-FFF2-40B4-BE49-F238E27FC236}">
              <a16:creationId xmlns:a16="http://schemas.microsoft.com/office/drawing/2014/main" id="{2750359C-47B6-4128-895E-FC59E744F5E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014199" y="11096625"/>
          <a:ext cx="3375025" cy="3352800"/>
        </a:xfrm>
        <a:prstGeom prst="rect">
          <a:avLst/>
        </a:prstGeom>
      </xdr:spPr>
    </xdr:pic>
    <xdr:clientData/>
  </xdr:twoCellAnchor>
  <xdr:twoCellAnchor editAs="oneCell">
    <xdr:from>
      <xdr:col>4</xdr:col>
      <xdr:colOff>952500</xdr:colOff>
      <xdr:row>112</xdr:row>
      <xdr:rowOff>1254126</xdr:rowOff>
    </xdr:from>
    <xdr:to>
      <xdr:col>11</xdr:col>
      <xdr:colOff>47625</xdr:colOff>
      <xdr:row>112</xdr:row>
      <xdr:rowOff>3286125</xdr:rowOff>
    </xdr:to>
    <xdr:pic>
      <xdr:nvPicPr>
        <xdr:cNvPr id="7" name="Рисунок 6">
          <a:extLst>
            <a:ext uri="{FF2B5EF4-FFF2-40B4-BE49-F238E27FC236}">
              <a16:creationId xmlns:a16="http://schemas.microsoft.com/office/drawing/2014/main" id="{1661A6C0-21C3-415D-B16E-BD6DCEC7533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877175" y="46183551"/>
          <a:ext cx="8267700" cy="20319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41;&#1055;_30_10_&#171;&#1057;&#1086;&#1079;&#1076;&#1072;&#1085;&#1080;&#1077;_&#1080;&#1085;&#1090;&#1077;&#1085;&#1089;&#1080;&#1074;&#1085;&#1086;&#1075;_&#1092;&#1088;&#1091;&#1082;&#1090;&#1086;&#1074;&#1086;&#1075;&#1086;_&#1089;&#1072;&#1076;&#1072;&#187;%20&#1090;&#1077;&#1082;&#1096;&#1080;&#1088;&#1080;&#1083;&#1075;&#1072;&#1085;&#108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omronbek\&#1044;&#1086;&#1082;&#1091;&#1084;&#1077;&#1085;&#1090;&#1099;\Otabek\Azimov%20Dilshod\Fond-tablica\SME\2006\Work\My%20Documents\Fond-tablica\SME\2001\_1999(~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uments%20and%20Settings\ws83\&#1052;&#1086;&#1080;%20&#1076;&#1086;&#1082;&#1091;&#1084;&#1077;&#1085;&#1090;&#1099;\Bobur\&#1057;&#1090;&#1072;&#1090;&#1080;&#1089;&#1090;&#1080;&#1082;&#1072;\&#1048;&#1084;&#1087;&#1086;&#1088;&#1090;%202000-20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1071;&#1053;&#1043;&#1048;%20&#1041;&#1040;&#1053;&#1050;\&#1041;&#1072;&#1085;&#108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2;&#1086;&#1080;%20&#1076;&#1086;&#1082;&#1091;&#1084;&#1077;&#1085;&#1090;&#1099;\&#1057;&#1086;&#1074;.&#1084;&#1080;&#1085;\EXCEL\BULLE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ziz\&#1052;&#1086;&#1080;%20&#1076;&#1086;&#1082;&#1091;&#1084;&#1077;&#1085;&#1090;&#1099;\moy%20docc\&#1096;&#1091;&#1088;\Documents%20and%20Settings\future\&#1052;&#1086;&#1080;%20&#1076;&#1086;&#1082;&#1091;&#1084;&#1077;&#1085;&#1090;&#1099;\&#1064;&#1058;&#1040;&#1041;%20&#1055;&#1040;&#1061;&#1058;&#1040;-%202004\&#1044;&#1080;&#1089;&#1082;&#1077;&#1090;&#1083;&#1072;&#1088;\2003%20&#1081;%20&#1043;&#1072;&#1083;&#1083;&#1072;%20&#1096;&#1090;&#1072;&#1073;%20&#1078;&#1072;&#1084;&#1086;&#1083;\EXCEL%20&#1093;&#1091;&#1078;&#1078;&#1072;&#1090;&#1083;&#1072;&#1088;&#1080;\&#1058;&#1086;&#1093;&#1080;&#1088;&#1073;&#1077;&#1082;%202003-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1%20&#1052;&#1086;&#1081;%20&#1076;&#1086;&#1082;&#1091;&#1084;&#1077;&#1085;&#1090;\2011%20&#1081;&#1080;&#1083;\1%20&#1045;xel\&#1043;&#1072;&#1083;&#1083;&#1072;%20&#1091;&#1088;&#1080;&#1084;%20&#1081;&#1080;&#1075;&#1080;&#1084;%20&#1090;&#1072;&#1076;&#1073;&#1080;&#1088;&#1080;%202011\&#1058;&#1072;&#1076;&#1073;&#1080;&#1088;%20&#1091;&#1088;&#1080;&#1084;%20&#1081;&#1080;&#1075;&#1080;&#1084;%20&#1090;&#1072;&#1076;&#1073;&#1080;&#1088;&#1080;%202010\&#1056;&#1072;&#1079;&#1084;&#1080;&#1096;&#1080;&#1085;&#1103;\&#1052;&#1086;&#1080;%20&#1076;&#1086;&#1082;&#1091;&#1084;&#1077;&#1085;&#1090;&#1099;\&#1064;&#1072;&#1088;&#1086;&#1092;\2008%20&#1081;&#1080;&#1083;%20&#1092;&#1077;&#1088;&#1084;&#1077;&#1088;&#1083;&#1072;&#1088;%20&#1093;&#1080;&#1089;&#1086;&#1073;-&#1082;&#1080;&#1090;&#1086;&#1073;&#1080;\&#1058;&#1091;&#1084;&#1072;&#1085;&#1083;&#1072;&#1088;\&#1040;&#1088;&#1085;&#1072;&#1089;&#1086;&#1081;\&#1040;&#1088;&#1085;&#1072;&#1089;&#1086;&#1081;-&#1089;&#1090;&#1072;&#109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2013%20yilda\&#1057;&#1042;&#1054;&#1044;&#1050;&#1040;\27.12.13\C%20dagi\Moy%20dok\2010%20&#1081;&#1080;&#1083;%20&#1091;&#1095;&#1091;&#1085;\&#1044;&#1072;&#1089;&#1090;&#1091;&#1088;%20&#1083;&#1072;&#1081;&#1076;%20&#1073;&#1080;&#1083;&#1072;&#1085;%20&#1073;&#1080;&#1088;&#1075;&#1072;%2024.02.10%20&#1081;\&#1048;&#1083;&#1086;&#1074;&#1072;&#1083;&#1072;&#1088;\&#1041;&#1080;&#1088;&#1083;&#1072;&#1096;&#1084;&#1072;%202007%20&#1093;&#1086;&#1089;\1\Pk2003.1\&#1055;&#1050;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er1\antimon\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EXCEL%20&#1093;&#1091;&#1078;&#1078;&#1072;&#1090;&#1083;&#1072;&#1088;&#1080;\&#1058;&#1086;&#1093;&#1080;&#1088;&#1073;&#1077;&#1082;%202003-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WINDOWS\&#1056;&#1072;&#1073;&#1086;&#1095;&#1080;&#1081;%20&#1089;&#1090;&#1086;&#1083;\&#1055;&#1088;&#1086;&#1075;%20-2&#1087;&#1075;-2001\EXCEL\BULLE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retdinov-s\nss\&#1052;&#1086;&#1080;%20&#1076;&#1086;&#1082;&#1091;&#1084;&#1077;&#1085;&#1090;&#1099;\gjnht,%20rjhpbyf.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168.30.106\&#1094;&#1088;&#1080;&#1087;\Users\lenovoG50\Downloads\Telegram%20Desktop\&#1056;&#1072;&#1089;&#1095;&#1077;&#1090;%203200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ser17\&#1056;&#1072;&#1073;&#1086;&#1095;&#1080;&#1081;%20&#1089;&#1090;&#1086;&#1083;\Documents%20and%20Settings\&#1044;&#1080;&#1088;&#1077;&#1082;&#1090;&#1086;&#1088;\&#1056;&#1072;&#1073;&#1086;&#1095;&#1080;&#1081;%20&#1089;&#1090;&#1086;&#1083;\&#1093;&#1091;&#1088;&#1096;&#1080;&#1076;-&#1072;&#1082;&#1072;\2001-1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ORK/CRP/&#1041;&#1080;&#1079;&#1085;&#1077;&#1089;%20&#1087;&#1083;&#1072;&#1085;&#1099;/&#1054;&#1082;&#1090;&#1103;&#1073;&#1088;&#1100;%202020/&#1061;&#1083;&#1086;&#1087;&#1082;&#1086;&#1074;&#1099;&#1081;%20&#1082;&#1083;&#1072;&#1089;&#1090;&#1077;&#1088;/&#1041;&#1055;%20-%20&#1061;&#1083;&#1086;&#1087;&#1082;&#1086;&#1074;&#1099;&#1081;%20&#1082;&#1083;&#1072;&#1089;&#1090;&#1077;&#1088;.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40;&#1073;&#1076;&#1091;&#1084;&#1091;&#1088;&#1086;&#1076;&#1075;&#1072;_&#1086;&#1093;&#108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_tuhvatullin\&#1056;&#1080;&#1085;&#1072;&#1090;\J_ibragimov\13\2003\&#1047;&#1072;&#1076;&#1072;&#1085;&#1080;&#1103;\&#1059;&#1074;&#1077;&#1076;%20&#1087;&#1086;%20&#1083;&#1100;&#1075;&#1086;&#1090;&#1085;&#1080;&#1082;&#1072;&#108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Users\10A08_DSF_1\AppData\Local\Microsoft\Windows\Temporary%20Internet%20Files\OLK51B7\&#1040;&#1088;&#1080;&#1079;&#1072;&#1083;&#1072;&#1088;%20&#1085;&#1072;&#1079;&#1086;&#1088;&#1072;&#1090;&#1080;%20%2005.12.201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WORK/CRP/&#1041;&#1080;&#1079;&#1085;&#1077;&#1089;%20&#1087;&#1083;&#1072;&#1085;&#1099;/&#1050;&#1086;&#1085;&#1076;&#1080;&#1090;&#1077;&#1088;&#1089;&#1082;&#1072;&#1103;/&#1056;&#1072;&#1089;&#1095;&#1077;&#1090;&#1089;&#1090;&#1072;&#1088;&#1099;&#108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illayev-j\&#1076;&#1083;&#1103;%20&#1074;&#1089;&#1077;&#1093;\&#1084;&#1072;&#1090;&#1077;&#1088;&#1080;&#1072;&#1083;&#1099;%20&#1087;&#1086;%20&#1087;&#1088;&#1080;&#1074;&#1083;&#1077;&#1095;&#1077;&#1085;&#1080;&#1102;%20&#1074;%20&#1040;&#1054;%20&#1080;&#1085;&#1086;&#1089;&#1090;&#1088;&#1072;&#1085;&#1085;&#1099;&#1093;%20&#1080;&#1085;&#1074;&#1077;&#1089;&#1090;&#1086;&#1088;&#1086;&#1074;\&#1073;&#1072;&#1079;&#1072;%20&#1087;&#1086;%206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batov\Desktop\&#1048;&#1070;&#1053;&#1068;\&#1048;&#1075;&#1083;&#1099;%20&#1090;&#1077;&#1088;&#1084;&#1077;&#1079;%20&#1089;&#1101;&#1079;\FM_PRO_v1.8.b10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58;&#1086;&#1093;&#1080;&#1088;&#1073;&#1077;&#1082;%202003-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спортRUS"/>
      <sheetName val="ТЭП"/>
      <sheetName val="БП-рус"/>
      <sheetName val="БП-Eng"/>
      <sheetName val="БП-Eng."/>
      <sheetName val="ПаспортРУС"/>
      <sheetName val="ПаспортEng"/>
      <sheetName val="Project Cost"/>
      <sheetName val="RMCost"/>
      <sheetName val="Labour"/>
      <sheetName val="Energy"/>
      <sheetName val="SalePlan"/>
      <sheetName val="База данных"/>
      <sheetName val="Trade_Map_-_Список_импортеров_д"/>
      <sheetName val="Trade_Map_-_Список_экспортеров_"/>
      <sheetName val="---------------"/>
      <sheetName val="ProdPlan"/>
      <sheetName val="Name"/>
      <sheetName val="FinPlan"/>
      <sheetName val="Loans1"/>
      <sheetName val="Loans"/>
      <sheetName val="Depreciat"/>
      <sheetName val="Other"/>
      <sheetName val="Taxes"/>
      <sheetName val="CostTotal"/>
      <sheetName val="CostSold"/>
      <sheetName val="ProfLoss"/>
      <sheetName val="WorkCap"/>
      <sheetName val="CashFlow"/>
      <sheetName val="Present"/>
      <sheetName val="Balance"/>
      <sheetName val="BreakPoint"/>
      <sheetName val="Чуств."/>
      <sheetName val="NPV-IRR-PI-PP (2)"/>
      <sheetName val="Фин.сост."/>
      <sheetName val="1"/>
      <sheetName val="Необх докум"/>
      <sheetName val="Тех запрос"/>
    </sheetNames>
    <sheetDataSet>
      <sheetData sheetId="0"/>
      <sheetData sheetId="1"/>
      <sheetData sheetId="2"/>
      <sheetData sheetId="3"/>
      <sheetData sheetId="4"/>
      <sheetData sheetId="5"/>
      <sheetData sheetId="6"/>
      <sheetData sheetId="7">
        <row r="5">
          <cell r="K5" t="str">
            <v>Вклад в национальной валюте</v>
          </cell>
          <cell r="L5" t="str">
            <v>Вклад в СКВ</v>
          </cell>
        </row>
        <row r="6">
          <cell r="A6" t="str">
            <v>Проектирование/</v>
          </cell>
          <cell r="C6">
            <v>0</v>
          </cell>
          <cell r="D6">
            <v>0</v>
          </cell>
          <cell r="E6">
            <v>0</v>
          </cell>
          <cell r="K6">
            <v>0</v>
          </cell>
          <cell r="L6">
            <v>0</v>
          </cell>
        </row>
        <row r="7">
          <cell r="A7" t="str">
            <v>Земля, существующие здания и сооружения</v>
          </cell>
          <cell r="B7">
            <v>50000</v>
          </cell>
          <cell r="D7">
            <v>50000</v>
          </cell>
          <cell r="E7">
            <v>6.7714814900507389E-3</v>
          </cell>
          <cell r="K7">
            <v>50000</v>
          </cell>
          <cell r="L7">
            <v>0</v>
          </cell>
        </row>
        <row r="8">
          <cell r="A8" t="str">
            <v>Новое строительство, реконструкция, ремонт (метал конструк.)</v>
          </cell>
          <cell r="B8">
            <v>407950.47619047621</v>
          </cell>
          <cell r="C8">
            <v>3552500</v>
          </cell>
          <cell r="D8">
            <v>3960450.4761904762</v>
          </cell>
          <cell r="E8">
            <v>0.53636234183572884</v>
          </cell>
          <cell r="K8">
            <v>407950.47619047621</v>
          </cell>
          <cell r="L8">
            <v>3552500</v>
          </cell>
        </row>
        <row r="9">
          <cell r="A9" t="str">
            <v>Инфраструктура (дорожная, энергетическая, благоустройство и  др.)</v>
          </cell>
          <cell r="B9">
            <v>40795.047619047626</v>
          </cell>
          <cell r="D9">
            <v>40795.047619047626</v>
          </cell>
          <cell r="E9">
            <v>5.524858196762389E-3</v>
          </cell>
          <cell r="K9">
            <v>40795.047619047626</v>
          </cell>
          <cell r="L9">
            <v>0</v>
          </cell>
        </row>
        <row r="10">
          <cell r="A10" t="str">
            <v>Основное оборудование (капель орош)</v>
          </cell>
          <cell r="C10">
            <v>1050000</v>
          </cell>
          <cell r="D10">
            <v>1050000</v>
          </cell>
          <cell r="E10">
            <v>0.1422011112910655</v>
          </cell>
          <cell r="K10">
            <v>0</v>
          </cell>
          <cell r="L10">
            <v>1050000</v>
          </cell>
        </row>
        <row r="11">
          <cell r="C11">
            <v>866250</v>
          </cell>
          <cell r="D11">
            <v>866250</v>
          </cell>
          <cell r="E11">
            <v>0.11731591681512904</v>
          </cell>
          <cell r="K11">
            <v>0</v>
          </cell>
          <cell r="L11">
            <v>866250</v>
          </cell>
        </row>
        <row r="12">
          <cell r="A12" t="str">
            <v>Транспортные расходы, шефмонтаж, обучение</v>
          </cell>
          <cell r="C12">
            <v>105000</v>
          </cell>
          <cell r="D12">
            <v>105000</v>
          </cell>
          <cell r="E12">
            <v>1.4220111129106551E-2</v>
          </cell>
          <cell r="K12">
            <v>0</v>
          </cell>
          <cell r="L12">
            <v>105000</v>
          </cell>
        </row>
        <row r="13">
          <cell r="A13" t="str">
            <v>Интелектуальное имущество</v>
          </cell>
          <cell r="D13">
            <v>0</v>
          </cell>
          <cell r="E13">
            <v>0</v>
          </cell>
          <cell r="K13">
            <v>0</v>
          </cell>
          <cell r="L13">
            <v>0</v>
          </cell>
        </row>
        <row r="14">
          <cell r="A14" t="str">
            <v>прочие фиксированные активы(саженцы)</v>
          </cell>
          <cell r="B14">
            <v>747720</v>
          </cell>
          <cell r="D14">
            <v>747720</v>
          </cell>
          <cell r="E14">
            <v>0.10126344279481476</v>
          </cell>
          <cell r="K14">
            <v>747720</v>
          </cell>
          <cell r="L14">
            <v>0</v>
          </cell>
        </row>
        <row r="15">
          <cell r="A15" t="str">
            <v>ИТОГО фиксированые активы</v>
          </cell>
          <cell r="B15">
            <v>1246465.5238095238</v>
          </cell>
          <cell r="C15">
            <v>5573750</v>
          </cell>
          <cell r="D15">
            <v>6820215.5238095243</v>
          </cell>
          <cell r="E15">
            <v>0.92365926355265793</v>
          </cell>
          <cell r="G15">
            <v>0</v>
          </cell>
          <cell r="H15">
            <v>0</v>
          </cell>
          <cell r="I15">
            <v>0</v>
          </cell>
          <cell r="J15">
            <v>0</v>
          </cell>
          <cell r="K15">
            <v>1246465.5238095238</v>
          </cell>
          <cell r="L15">
            <v>5573750</v>
          </cell>
        </row>
        <row r="16">
          <cell r="B16">
            <v>0.18276043029110808</v>
          </cell>
          <cell r="C16">
            <v>0.81723956970889189</v>
          </cell>
          <cell r="D16">
            <v>1</v>
          </cell>
          <cell r="G16">
            <v>0</v>
          </cell>
          <cell r="H16">
            <v>0</v>
          </cell>
          <cell r="I16">
            <v>0</v>
          </cell>
          <cell r="J16">
            <v>0</v>
          </cell>
          <cell r="K16">
            <v>0.18276043029110808</v>
          </cell>
          <cell r="L16">
            <v>0.81723956970889189</v>
          </cell>
        </row>
        <row r="17">
          <cell r="A17" t="str">
            <v xml:space="preserve"> 1. Рабочий капитал</v>
          </cell>
          <cell r="B17">
            <v>547258.75714285718</v>
          </cell>
          <cell r="C17">
            <v>0</v>
          </cell>
          <cell r="D17">
            <v>547258.75714285718</v>
          </cell>
          <cell r="E17">
            <v>7.4115050885220593E-2</v>
          </cell>
          <cell r="G17">
            <v>0</v>
          </cell>
          <cell r="H17">
            <v>0</v>
          </cell>
          <cell r="I17">
            <v>0</v>
          </cell>
          <cell r="J17">
            <v>0</v>
          </cell>
          <cell r="K17">
            <v>547258.75714285718</v>
          </cell>
          <cell r="L17">
            <v>0</v>
          </cell>
        </row>
        <row r="20">
          <cell r="A20" t="str">
            <v>2. Финансовые издержки, в т. ч.</v>
          </cell>
          <cell r="B20">
            <v>16434.258628571428</v>
          </cell>
          <cell r="C20">
            <v>0</v>
          </cell>
          <cell r="D20">
            <v>16434.258628571428</v>
          </cell>
          <cell r="E20">
            <v>2.2256855621215614E-3</v>
          </cell>
          <cell r="G20">
            <v>0</v>
          </cell>
          <cell r="H20">
            <v>0</v>
          </cell>
          <cell r="I20">
            <v>0</v>
          </cell>
          <cell r="J20">
            <v>0</v>
          </cell>
          <cell r="K20">
            <v>16434.258628571428</v>
          </cell>
          <cell r="L20">
            <v>0</v>
          </cell>
        </row>
        <row r="27">
          <cell r="A27" t="str">
            <v>ВСЕГО ПЕРВОНАЧАЛЬНАЯ СТОИМОСТЬ ПРОЕКТА</v>
          </cell>
          <cell r="B27">
            <v>1810158.5395809524</v>
          </cell>
          <cell r="C27">
            <v>5573750</v>
          </cell>
          <cell r="D27">
            <v>7383908.5395809524</v>
          </cell>
          <cell r="E27">
            <v>1</v>
          </cell>
          <cell r="G27">
            <v>0</v>
          </cell>
          <cell r="H27">
            <v>0</v>
          </cell>
          <cell r="I27">
            <v>0</v>
          </cell>
          <cell r="J27">
            <v>0</v>
          </cell>
          <cell r="K27">
            <v>1810158.5395809524</v>
          </cell>
          <cell r="L27">
            <v>5573750</v>
          </cell>
        </row>
        <row r="28">
          <cell r="G28">
            <v>0</v>
          </cell>
          <cell r="H28">
            <v>0</v>
          </cell>
          <cell r="I28">
            <v>0</v>
          </cell>
          <cell r="J28">
            <v>0</v>
          </cell>
          <cell r="K28">
            <v>0.24514910089659392</v>
          </cell>
          <cell r="L28">
            <v>0.75485089910340608</v>
          </cell>
        </row>
      </sheetData>
      <sheetData sheetId="8"/>
      <sheetData sheetId="9">
        <row r="9">
          <cell r="B9">
            <v>38</v>
          </cell>
        </row>
        <row r="22">
          <cell r="B22">
            <v>47</v>
          </cell>
        </row>
      </sheetData>
      <sheetData sheetId="10"/>
      <sheetData sheetId="11">
        <row r="3">
          <cell r="B3">
            <v>0</v>
          </cell>
          <cell r="C3">
            <v>913637.90476190473</v>
          </cell>
          <cell r="D3">
            <v>3916508.2619047621</v>
          </cell>
          <cell r="E3">
            <v>7107918.7000000002</v>
          </cell>
          <cell r="F3">
            <v>11623288.20952381</v>
          </cell>
          <cell r="G3">
            <v>13638319.20952381</v>
          </cell>
          <cell r="H3">
            <v>16046870.822857143</v>
          </cell>
          <cell r="I3">
            <v>16053564.342857143</v>
          </cell>
          <cell r="J3">
            <v>16053564.342857143</v>
          </cell>
          <cell r="K3">
            <v>16053564.342857143</v>
          </cell>
        </row>
      </sheetData>
      <sheetData sheetId="12">
        <row r="609">
          <cell r="AJ609">
            <v>5</v>
          </cell>
        </row>
        <row r="645">
          <cell r="AJ645">
            <v>1.05</v>
          </cell>
        </row>
        <row r="666">
          <cell r="BL666">
            <v>0.59047619047619049</v>
          </cell>
        </row>
        <row r="757">
          <cell r="BQ757">
            <v>0.37838095238095237</v>
          </cell>
        </row>
        <row r="853">
          <cell r="P853">
            <v>349230</v>
          </cell>
        </row>
      </sheetData>
      <sheetData sheetId="13">
        <row r="53">
          <cell r="D53">
            <v>41651</v>
          </cell>
          <cell r="E53">
            <v>55839</v>
          </cell>
          <cell r="F53">
            <v>69259</v>
          </cell>
        </row>
        <row r="62">
          <cell r="D62">
            <v>33964</v>
          </cell>
          <cell r="E62">
            <v>27521</v>
          </cell>
          <cell r="F62">
            <v>30403</v>
          </cell>
        </row>
        <row r="99">
          <cell r="D99">
            <v>2871</v>
          </cell>
          <cell r="E99">
            <v>3792</v>
          </cell>
          <cell r="F99">
            <v>1579</v>
          </cell>
        </row>
        <row r="122">
          <cell r="C122">
            <v>873</v>
          </cell>
          <cell r="D122">
            <v>980</v>
          </cell>
          <cell r="E122">
            <v>2105</v>
          </cell>
        </row>
        <row r="161">
          <cell r="D161">
            <v>310</v>
          </cell>
          <cell r="E161">
            <v>397</v>
          </cell>
          <cell r="F161">
            <v>896</v>
          </cell>
        </row>
      </sheetData>
      <sheetData sheetId="14">
        <row r="45">
          <cell r="C45">
            <v>51132</v>
          </cell>
          <cell r="D45">
            <v>43873</v>
          </cell>
          <cell r="E45">
            <v>68175</v>
          </cell>
        </row>
      </sheetData>
      <sheetData sheetId="15"/>
      <sheetData sheetId="16"/>
      <sheetData sheetId="17"/>
      <sheetData sheetId="18"/>
      <sheetData sheetId="19">
        <row r="6">
          <cell r="C6">
            <v>0.08</v>
          </cell>
        </row>
      </sheetData>
      <sheetData sheetId="20"/>
      <sheetData sheetId="21"/>
      <sheetData sheetId="22"/>
      <sheetData sheetId="23"/>
      <sheetData sheetId="24"/>
      <sheetData sheetId="25"/>
      <sheetData sheetId="26"/>
      <sheetData sheetId="27"/>
      <sheetData sheetId="28"/>
      <sheetData sheetId="29">
        <row r="32">
          <cell r="E32">
            <v>0</v>
          </cell>
          <cell r="F32">
            <v>1827337.6666142649</v>
          </cell>
          <cell r="G32">
            <v>7833219.6583325015</v>
          </cell>
          <cell r="H32">
            <v>14216052.905941069</v>
          </cell>
          <cell r="I32">
            <v>23246881.528069891</v>
          </cell>
          <cell r="J32">
            <v>27276773.995150864</v>
          </cell>
          <cell r="K32">
            <v>32093904.337038182</v>
          </cell>
          <cell r="L32">
            <v>32107128.685714286</v>
          </cell>
          <cell r="M32">
            <v>32107128.685714286</v>
          </cell>
        </row>
        <row r="57">
          <cell r="E57">
            <v>288496.86671187333</v>
          </cell>
          <cell r="F57">
            <v>761806.5016446521</v>
          </cell>
          <cell r="G57">
            <v>2417443.3063232107</v>
          </cell>
          <cell r="H57">
            <v>3913816.9030622998</v>
          </cell>
          <cell r="I57">
            <v>6029979.5098685157</v>
          </cell>
          <cell r="J57">
            <v>6923625.0836633416</v>
          </cell>
          <cell r="K57">
            <v>8045320.9861796685</v>
          </cell>
          <cell r="L57">
            <v>7975739.1037933063</v>
          </cell>
          <cell r="M57">
            <v>7971461.1582264751</v>
          </cell>
        </row>
        <row r="59">
          <cell r="E59">
            <v>-288496.86671187333</v>
          </cell>
          <cell r="F59">
            <v>1065531.1649696128</v>
          </cell>
          <cell r="G59">
            <v>5415776.3520092908</v>
          </cell>
          <cell r="H59">
            <v>10302236.00287877</v>
          </cell>
          <cell r="I59">
            <v>17216902.018201374</v>
          </cell>
          <cell r="J59">
            <v>20353148.911487523</v>
          </cell>
          <cell r="K59">
            <v>24048583.350858513</v>
          </cell>
          <cell r="L59">
            <v>24131389.581920981</v>
          </cell>
          <cell r="M59">
            <v>24135667.527487811</v>
          </cell>
        </row>
        <row r="68">
          <cell r="N68">
            <v>0.62500174823124821</v>
          </cell>
        </row>
        <row r="69">
          <cell r="N69">
            <v>106354124.0613299</v>
          </cell>
        </row>
        <row r="70">
          <cell r="N70">
            <v>15.403499649437107</v>
          </cell>
        </row>
        <row r="72">
          <cell r="E72">
            <v>47.585420624272302</v>
          </cell>
        </row>
      </sheetData>
      <sheetData sheetId="30"/>
      <sheetData sheetId="31"/>
      <sheetData sheetId="32"/>
      <sheetData sheetId="33"/>
      <sheetData sheetId="34"/>
      <sheetData sheetId="35"/>
      <sheetData sheetId="36"/>
      <sheetData sheetId="3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табли 4 местний совет"/>
      <sheetName val="Форма №2-2003"/>
      <sheetName val="2-жадвал Свод"/>
      <sheetName val="1-шакл"/>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Лист1"/>
      <sheetName val="1 илова миллий"/>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1-bank"/>
      <sheetName val="1-bf"/>
      <sheetName val="1-bt"/>
      <sheetName val="1-dfx"/>
      <sheetName val="2-bank"/>
      <sheetName val="2-bf"/>
      <sheetName val="2-bt"/>
      <sheetName val="2-dfx"/>
      <sheetName val="8-bank"/>
      <sheetName val="8-bt"/>
      <sheetName val="4"/>
      <sheetName val="5"/>
      <sheetName val="6"/>
      <sheetName val="7-bank"/>
      <sheetName val="7-bf"/>
      <sheetName val="7-bt"/>
      <sheetName val="7-dfx"/>
      <sheetName val="3-bank"/>
      <sheetName val="3-bf"/>
      <sheetName val="3-bt"/>
      <sheetName val="3-dfx"/>
      <sheetName val="Obraz NEW (polug) na 01 01 2006"/>
      <sheetName val="Аёл-тад NEW 1"/>
      <sheetName val="Аёл-тад NEW 4"/>
      <sheetName val="Аёл-тад NEW 2"/>
      <sheetName val="Аёл-тад NEW 3"/>
      <sheetName val="Ishchi o`rin NEW"/>
      <sheetName val="PP-308 NEW"/>
      <sheetName val="Ёш оила микро"/>
      <sheetName val="Аёл-тадб NEW"/>
      <sheetName val="ЯТТ"/>
      <sheetName val="ДФХ-1"/>
      <sheetName val="ДФХ-2"/>
      <sheetName val="ФХ"/>
      <sheetName val="Микф"/>
      <sheetName val="кичик кор"/>
      <sheetName val="масъул шахслар"/>
      <sheetName val="Старт кап"/>
      <sheetName val="ФЛК"/>
      <sheetName val="Оилавий тадбиркорлик (кв)"/>
      <sheetName val="Лизинг (кв)"/>
      <sheetName val="Маиший хизмат (кв)"/>
      <sheetName val="Proverka"/>
      <sheetName val="сана"/>
      <sheetName val="Зан-ть(р-ны)"/>
      <sheetName val="Obraz_NEW_(polug)_na_01_01_2006"/>
      <sheetName val="Аёл-тад_NEW_1"/>
      <sheetName val="Аёл-тад_NEW_4"/>
      <sheetName val="Аёл-тад_NEW_2"/>
      <sheetName val="Аёл-тад_NEW_3"/>
      <sheetName val="Ishchi_o`rin_NEW"/>
      <sheetName val="PP-308_NEW"/>
      <sheetName val="Ёш_оила_микро"/>
      <sheetName val="Аёл-тадб_NEW"/>
      <sheetName val="кичик_кор"/>
      <sheetName val="масъул_шахслар"/>
      <sheetName val="Старт_кап"/>
      <sheetName val="Оилавий_тадбиркорлик_(кв)"/>
      <sheetName val="Лизинг_(кв)"/>
      <sheetName val="Маиший_хизмат_(кв)"/>
      <sheetName val="시설투자"/>
      <sheetName val="Oglavlenie"/>
      <sheetName val="жиззах янги раз"/>
    </sheetNames>
    <sheetDataSet>
      <sheetData sheetId="0"/>
      <sheetData sheetId="1"/>
      <sheetData sheetId="2">
        <row r="128">
          <cell r="B128" t="str">
            <v>% отчислений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сана"/>
      <sheetName val="Date"/>
      <sheetName val="c"/>
      <sheetName val="ВВОД"/>
      <sheetName val="Analysis of Interest"/>
      <sheetName val="ж а м и"/>
      <sheetName val="свыше_100тыс_долл_"/>
      <sheetName val="Store"/>
      <sheetName val="Зан-ть(р-ны)"/>
      <sheetName val="Фориш 2003"/>
      <sheetName val="Импорт 2000-2002"/>
      <sheetName val="уюшмага10,09 холатига"/>
      <sheetName val="ном"/>
      <sheetName val="Лист1 (2)"/>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BAL"/>
      <sheetName val="Карз. 5-10 млн.гача"/>
      <sheetName val="Карз.10 млн.дан юқори"/>
      <sheetName val="Кўрик 3 ойдан ортик"/>
      <sheetName val="Тўлов 3 ойдан ортик "/>
      <sheetName val="свыше_100тыс_долл_1"/>
      <sheetName val="Analysis_of_Interest"/>
      <sheetName val="ж_а_м_и"/>
      <sheetName val="Фориш_2003"/>
      <sheetName val="Импорт_2000-2002"/>
      <sheetName val="уюшмага10,09_холатига"/>
      <sheetName val="Лист1_(2)"/>
      <sheetName val="Карз__5-10_млн_гача"/>
      <sheetName val="Карз_10_млн_дан_юқори"/>
      <sheetName val="Кўрик_3_ойдан_ортик"/>
      <sheetName val="Тўлов_3_ойдан_ортик_"/>
      <sheetName val="Data input"/>
      <sheetName val="План пр-ва_1"/>
      <sheetName val="План продаж_1"/>
      <sheetName val="Прогноз"/>
      <sheetName val="Macro1"/>
      <sheetName val="свыше_100тыс_долл_2"/>
      <sheetName val="Analysis_of_Interest1"/>
      <sheetName val="ж_а_м_и1"/>
      <sheetName val="Фориш_20031"/>
      <sheetName val="Импорт_2000-20021"/>
      <sheetName val="уюшмага10,09_холатига1"/>
      <sheetName val="Лист1_(2)1"/>
      <sheetName val="Карз__5-10_млн_гача1"/>
      <sheetName val="Карз_10_млн_дан_юқори1"/>
      <sheetName val="Кўрик_3_ойдан_ортик1"/>
      <sheetName val="Тўлов_3_ойдан_ортик_1"/>
      <sheetName val="свыше_100тыс_долл_3"/>
      <sheetName val="Analysis_of_Interest2"/>
      <sheetName val="ж_а_м_и2"/>
      <sheetName val="Фориш_20032"/>
      <sheetName val="Импорт_2000-20022"/>
      <sheetName val="уюшмага10,09_холатига2"/>
      <sheetName val="Лист1_(2)2"/>
      <sheetName val="Карз__5-10_млн_гача2"/>
      <sheetName val="Карз_10_млн_дан_юқори2"/>
      <sheetName val="Кўрик_3_ойдан_ортик2"/>
      <sheetName val="Тўлов_3_ойдан_ортик_2"/>
      <sheetName val="Data_input"/>
      <sheetName val="План_пр-ва_1"/>
      <sheetName val="План_продаж_1"/>
      <sheetName val="2 илова"/>
      <sheetName val="Жиззах янги раз"/>
      <sheetName val="для сравнения ста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B1">
            <v>0</v>
          </cell>
        </row>
      </sheetData>
      <sheetData sheetId="32">
        <row r="1">
          <cell r="B1">
            <v>0</v>
          </cell>
        </row>
      </sheetData>
      <sheetData sheetId="33">
        <row r="1">
          <cell r="B1">
            <v>0</v>
          </cell>
        </row>
      </sheetData>
      <sheetData sheetId="34">
        <row r="1">
          <cell r="B1">
            <v>0</v>
          </cell>
        </row>
      </sheetData>
      <sheetData sheetId="35">
        <row r="1">
          <cell r="B1">
            <v>0</v>
          </cell>
        </row>
      </sheetData>
      <sheetData sheetId="36" refreshError="1"/>
      <sheetData sheetId="37"/>
      <sheetData sheetId="38"/>
      <sheetData sheetId="39"/>
      <sheetData sheetId="40">
        <row r="1">
          <cell r="B1">
            <v>0</v>
          </cell>
        </row>
      </sheetData>
      <sheetData sheetId="41">
        <row r="1">
          <cell r="B1">
            <v>0</v>
          </cell>
        </row>
      </sheetData>
      <sheetData sheetId="42">
        <row r="1">
          <cell r="B1">
            <v>0</v>
          </cell>
        </row>
      </sheetData>
      <sheetData sheetId="43">
        <row r="1">
          <cell r="B1">
            <v>0</v>
          </cell>
        </row>
      </sheetData>
      <sheetData sheetId="44">
        <row r="1">
          <cell r="B1">
            <v>0</v>
          </cell>
        </row>
      </sheetData>
      <sheetData sheetId="45">
        <row r="1">
          <cell r="B1">
            <v>0</v>
          </cell>
        </row>
      </sheetData>
      <sheetData sheetId="46">
        <row r="1">
          <cell r="B1">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1">
          <cell r="B1">
            <v>0</v>
          </cell>
        </row>
      </sheetData>
      <sheetData sheetId="64">
        <row r="1">
          <cell r="B1">
            <v>0</v>
          </cell>
        </row>
      </sheetData>
      <sheetData sheetId="65">
        <row r="1">
          <cell r="B1">
            <v>0</v>
          </cell>
        </row>
      </sheetData>
      <sheetData sheetId="66">
        <row r="1">
          <cell r="B1">
            <v>0</v>
          </cell>
        </row>
      </sheetData>
      <sheetData sheetId="67">
        <row r="1">
          <cell r="B1">
            <v>0</v>
          </cell>
        </row>
      </sheetData>
      <sheetData sheetId="68">
        <row r="1">
          <cell r="B1">
            <v>0</v>
          </cell>
        </row>
      </sheetData>
      <sheetData sheetId="69">
        <row r="1">
          <cell r="B1">
            <v>0</v>
          </cell>
        </row>
      </sheetData>
      <sheetData sheetId="70">
        <row r="1">
          <cell r="B1">
            <v>0</v>
          </cell>
        </row>
      </sheetData>
      <sheetData sheetId="71">
        <row r="1">
          <cell r="B1">
            <v>0</v>
          </cell>
        </row>
      </sheetData>
      <sheetData sheetId="72">
        <row r="1">
          <cell r="B1">
            <v>0</v>
          </cell>
        </row>
      </sheetData>
      <sheetData sheetId="73">
        <row r="1">
          <cell r="B1">
            <v>0</v>
          </cell>
        </row>
      </sheetData>
      <sheetData sheetId="74"/>
      <sheetData sheetId="75"/>
      <sheetData sheetId="76"/>
      <sheetData sheetId="77" refreshError="1"/>
      <sheetData sheetId="78" refreshError="1"/>
      <sheetData sheetId="7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277"/>
      <sheetName val="Analysis of Interest"/>
      <sheetName val="Tit"/>
      <sheetName val="Macro1"/>
      <sheetName val="06.01.2014"/>
      <sheetName val="Results"/>
      <sheetName val="Date"/>
      <sheetName val="ж а м и"/>
      <sheetName val="BAL"/>
      <sheetName val="январь ойи"/>
      <sheetName val="Фин.пок"/>
      <sheetName val="курс"/>
      <sheetName val="максади"/>
      <sheetName val="Худуд"/>
      <sheetName val="Жиззах_янги_раз"/>
      <sheetName val="Analysis_of_Interest"/>
      <sheetName val="06_01_2014"/>
      <sheetName val="ж_а_м_и"/>
      <sheetName val="табли 4 местний совет"/>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1620">
          <cell r="B1620">
            <v>738</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оборот"/>
      <sheetName val="Лист1"/>
      <sheetName val="Лист3"/>
      <sheetName val="Store"/>
      <sheetName val="На_учете"/>
      <sheetName val="Раб_места"/>
      <sheetName val="Перепод_"/>
      <sheetName val="Общ_работ_"/>
      <sheetName val="выполнение"/>
      <sheetName val="На_учете1"/>
      <sheetName val="Раб_места1"/>
      <sheetName val="Перепод_1"/>
      <sheetName val="Общ_работ_1"/>
      <sheetName val="фев"/>
      <sheetName val="табли 4 местний совет"/>
      <sheetName val="Платёжка"/>
      <sheetName val="BAL"/>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sheetData sheetId="10"/>
      <sheetData sheetId="11"/>
      <sheetData sheetId="12"/>
      <sheetData sheetId="13" refreshError="1"/>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оборот"/>
      <sheetName val="ж а м и"/>
      <sheetName val="Macro1"/>
      <sheetName val="Зан-ть(р-ны)"/>
      <sheetName val="10513"/>
      <sheetName val="1-жадвал"/>
      <sheetName val="Tosh_sh жами 1жадвал "/>
      <sheetName val="Фао-т т.коди"/>
      <sheetName val="Пул топ-к коди "/>
      <sheetName val="Тиж-банккоди "/>
      <sheetName val="Хукукий Макоми"/>
      <sheetName val="МФО Last"/>
      <sheetName val="Store"/>
      <sheetName val="выполнение"/>
      <sheetName val="Tit"/>
      <sheetName val="Date"/>
      <sheetName val="Тохирбек 2003-1"/>
      <sheetName val="максади"/>
      <sheetName val="банклар"/>
      <sheetName val="Худуд"/>
      <sheetName val="фориш_свод"/>
      <sheetName val="Фориш_2003"/>
      <sheetName val="Жиззах_янги_раз"/>
      <sheetName val="ж_а_м_и"/>
      <sheetName val="Tosh_sh_жами_1жадвал_"/>
      <sheetName val="Фао-т_т_коди"/>
      <sheetName val="Пул_топ-к_коди_"/>
      <sheetName val="Тиж-банккоди_"/>
      <sheetName val="Хукукий_Макоми"/>
      <sheetName val="МФО_Last"/>
      <sheetName val="19903"/>
      <sheetName val="экс хар"/>
      <sheetName val="Реестр"/>
      <sheetName val="фориш_свод1"/>
      <sheetName val="Фориш_20031"/>
      <sheetName val="Жиззах_янги_раз1"/>
      <sheetName val="ж_а_м_и1"/>
      <sheetName val="Tosh_sh_жами_1жадвал_1"/>
      <sheetName val="Фао-т_т_коди1"/>
      <sheetName val="Пул_топ-к_коди_1"/>
      <sheetName val="Тиж-банккоди_1"/>
      <sheetName val="Хукукий_Макоми1"/>
      <sheetName val="МФО_Last1"/>
      <sheetName val="Тохирбек_2003-1"/>
      <sheetName val="экс_хар"/>
      <sheetName val="Қолган-193 та 28.12.2018"/>
      <sheetName val="фориш_свод2"/>
      <sheetName val="Фориш_20032"/>
      <sheetName val="Жиззах_янги_раз2"/>
      <sheetName val="ж_а_м_и2"/>
      <sheetName val="Tosh_sh_жами_1жадвал_2"/>
      <sheetName val="Фао-т_т_коди2"/>
      <sheetName val="Пул_топ-к_коди_2"/>
      <sheetName val="Тиж-банккоди_2"/>
      <sheetName val="Хукукий_Макоми2"/>
      <sheetName val="МФО_Last2"/>
      <sheetName val="Тохирбек_2003-11"/>
      <sheetName val="экс_хар1"/>
      <sheetName val="Қолган-193_та_28_12_2018"/>
      <sheetName val="Results"/>
      <sheetName val="фориш_свод3"/>
      <sheetName val="Фориш_20033"/>
      <sheetName val="Жиззах_янги_раз3"/>
      <sheetName val="ж_а_м_и3"/>
      <sheetName val="Tosh_sh_жами_1жадвал_3"/>
      <sheetName val="Фао-т_т_коди3"/>
      <sheetName val="Пул_топ-к_коди_3"/>
      <sheetName val="Тиж-банккоди_3"/>
      <sheetName val="Хукукий_Макоми3"/>
      <sheetName val="МФО_Last3"/>
      <sheetName val="Тохирбек_2003-12"/>
      <sheetName val="экс_хар2"/>
      <sheetName val="Қолган-193_та_28_12_20181"/>
      <sheetName val="фориш_свод4"/>
      <sheetName val="Фориш_20034"/>
      <sheetName val="Жиззах_янги_раз4"/>
      <sheetName val="ж_а_м_и4"/>
      <sheetName val="Tosh_sh_жами_1жадвал_4"/>
      <sheetName val="Фао-т_т_коди4"/>
      <sheetName val="Пул_топ-к_коди_4"/>
      <sheetName val="Тиж-банккоди_4"/>
      <sheetName val="Хукукий_Макоми4"/>
      <sheetName val="МФО_Last4"/>
      <sheetName val="Тохирбек_2003-13"/>
      <sheetName val="экс_хар3"/>
      <sheetName val="Қолган-193_та_28_12_20182"/>
      <sheetName val="BAL"/>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
          <cell r="O4">
            <v>67.099999999999994</v>
          </cell>
        </row>
      </sheetData>
      <sheetData sheetId="28">
        <row r="4">
          <cell r="O4">
            <v>67.099999999999994</v>
          </cell>
        </row>
      </sheetData>
      <sheetData sheetId="29">
        <row r="4">
          <cell r="O4">
            <v>67.099999999999994</v>
          </cell>
        </row>
      </sheetData>
      <sheetData sheetId="30">
        <row r="4">
          <cell r="O4">
            <v>67.099999999999994</v>
          </cell>
        </row>
      </sheetData>
      <sheetData sheetId="31">
        <row r="4">
          <cell r="O4">
            <v>67.099999999999994</v>
          </cell>
        </row>
      </sheetData>
      <sheetData sheetId="32">
        <row r="4">
          <cell r="O4">
            <v>67.099999999999994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efreshError="1"/>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sheetData sheetId="73"/>
      <sheetData sheetId="74"/>
      <sheetData sheetId="75"/>
      <sheetData sheetId="76"/>
      <sheetData sheetId="77"/>
      <sheetData sheetId="78"/>
      <sheetData sheetId="79" refreshError="1"/>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sheetData sheetId="87"/>
      <sheetData sheetId="88"/>
      <sheetData sheetId="89"/>
      <sheetData sheetId="90"/>
      <sheetData sheetId="91"/>
      <sheetData sheetId="92"/>
      <sheetData sheetId="9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 val="Store"/>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т "/>
      <sheetName val="Ер ресурс Свод"/>
      <sheetName val="Ер Ресурс"/>
      <sheetName val="Технадзор-свод"/>
      <sheetName val="шартли мол"/>
      <sheetName val="Бог-ток"/>
      <sheetName val="11-жадвал"/>
      <sheetName val="12-жадвал"/>
      <sheetName val="KAT2344"/>
      <sheetName val="Фориш 200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Ер Ресурс"/>
      <sheetName val="Куритиш_нормаси"/>
      <sheetName val="Ер_Ресурс"/>
      <sheetName val="results"/>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H2">
            <v>19</v>
          </cell>
        </row>
        <row r="3">
          <cell r="A3">
            <v>781</v>
          </cell>
          <cell r="B3" t="str">
            <v>Алимардон Тураев</v>
          </cell>
          <cell r="C3" t="str">
            <v>ф/х</v>
          </cell>
          <cell r="D3" t="str">
            <v>Чимкургон</v>
          </cell>
          <cell r="E3" t="str">
            <v>Зафаробод</v>
          </cell>
          <cell r="F3">
            <v>21400</v>
          </cell>
          <cell r="J3">
            <v>17</v>
          </cell>
        </row>
        <row r="4">
          <cell r="A4">
            <v>782</v>
          </cell>
          <cell r="B4" t="str">
            <v>Асадбек-Олим</v>
          </cell>
          <cell r="C4" t="str">
            <v>ф/х</v>
          </cell>
          <cell r="D4" t="str">
            <v>Чимкургон</v>
          </cell>
          <cell r="E4" t="str">
            <v>Зафаробод</v>
          </cell>
          <cell r="F4">
            <v>24600</v>
          </cell>
          <cell r="J4">
            <v>18</v>
          </cell>
        </row>
        <row r="5">
          <cell r="A5">
            <v>783</v>
          </cell>
          <cell r="B5" t="str">
            <v>Аскар-Анорбой</v>
          </cell>
          <cell r="C5" t="str">
            <v>ф/х</v>
          </cell>
          <cell r="D5" t="str">
            <v>Чимкургон</v>
          </cell>
          <cell r="E5" t="str">
            <v>Зафаробод</v>
          </cell>
          <cell r="F5">
            <v>20000</v>
          </cell>
          <cell r="J5">
            <v>15</v>
          </cell>
        </row>
        <row r="6">
          <cell r="A6">
            <v>784</v>
          </cell>
          <cell r="B6" t="str">
            <v>Баланд осмон курки</v>
          </cell>
          <cell r="C6" t="str">
            <v>ф/х</v>
          </cell>
          <cell r="D6" t="str">
            <v>Чимкургон</v>
          </cell>
          <cell r="E6" t="str">
            <v>Зафаробод</v>
          </cell>
          <cell r="F6">
            <v>13600</v>
          </cell>
          <cell r="J6">
            <v>14</v>
          </cell>
        </row>
        <row r="7">
          <cell r="A7">
            <v>785</v>
          </cell>
          <cell r="B7" t="str">
            <v>Берди-Курбон</v>
          </cell>
          <cell r="C7" t="str">
            <v>ф/х</v>
          </cell>
          <cell r="D7" t="str">
            <v>Чимкургон</v>
          </cell>
          <cell r="E7" t="str">
            <v>Зафаробод</v>
          </cell>
          <cell r="F7">
            <v>7600</v>
          </cell>
          <cell r="J7">
            <v>15</v>
          </cell>
        </row>
        <row r="8">
          <cell r="A8">
            <v>786</v>
          </cell>
          <cell r="B8" t="str">
            <v>Бойжигит орзуси</v>
          </cell>
          <cell r="C8" t="str">
            <v>ф/х</v>
          </cell>
          <cell r="D8" t="str">
            <v>Чимкургон</v>
          </cell>
          <cell r="E8" t="str">
            <v>Зафаробод</v>
          </cell>
          <cell r="F8">
            <v>9000</v>
          </cell>
          <cell r="J8">
            <v>15</v>
          </cell>
        </row>
        <row r="9">
          <cell r="A9">
            <v>787</v>
          </cell>
          <cell r="B9" t="str">
            <v>Гузал-Норбуви</v>
          </cell>
          <cell r="C9" t="str">
            <v>ф/х</v>
          </cell>
          <cell r="D9" t="str">
            <v>Чимкургон</v>
          </cell>
          <cell r="E9" t="str">
            <v>Зафаробод</v>
          </cell>
          <cell r="F9">
            <v>15000</v>
          </cell>
          <cell r="J9">
            <v>18</v>
          </cell>
        </row>
        <row r="10">
          <cell r="A10">
            <v>788</v>
          </cell>
          <cell r="B10" t="str">
            <v>Гулчехра-Олим</v>
          </cell>
          <cell r="C10" t="str">
            <v>ф/х</v>
          </cell>
          <cell r="D10" t="str">
            <v>Чимкургон</v>
          </cell>
          <cell r="E10" t="str">
            <v>Зафаробод</v>
          </cell>
          <cell r="F10">
            <v>33200</v>
          </cell>
          <cell r="J10">
            <v>17</v>
          </cell>
        </row>
        <row r="11">
          <cell r="A11">
            <v>789</v>
          </cell>
          <cell r="B11" t="str">
            <v>Дилшод-Тадбиркор</v>
          </cell>
          <cell r="C11" t="str">
            <v>ф/х</v>
          </cell>
          <cell r="D11" t="str">
            <v>Чимкургон</v>
          </cell>
          <cell r="E11" t="str">
            <v>Зафаробод</v>
          </cell>
          <cell r="F11">
            <v>75000</v>
          </cell>
          <cell r="J11">
            <v>15</v>
          </cell>
        </row>
        <row r="12">
          <cell r="A12">
            <v>790</v>
          </cell>
          <cell r="B12" t="str">
            <v>Достык</v>
          </cell>
          <cell r="C12" t="str">
            <v>ф/х</v>
          </cell>
          <cell r="D12" t="str">
            <v>Чимкургон</v>
          </cell>
          <cell r="E12" t="str">
            <v>Зафаробод</v>
          </cell>
          <cell r="F12">
            <v>17800</v>
          </cell>
          <cell r="J12">
            <v>17</v>
          </cell>
        </row>
        <row r="13">
          <cell r="A13">
            <v>791</v>
          </cell>
          <cell r="B13" t="str">
            <v>Жавохир-Гулсарабону</v>
          </cell>
          <cell r="C13" t="str">
            <v>ф/х</v>
          </cell>
          <cell r="D13" t="str">
            <v>Чимкургон</v>
          </cell>
          <cell r="E13" t="str">
            <v>Зафаробод</v>
          </cell>
          <cell r="F13">
            <v>6900</v>
          </cell>
          <cell r="J13">
            <v>14</v>
          </cell>
        </row>
        <row r="14">
          <cell r="A14">
            <v>792</v>
          </cell>
          <cell r="B14" t="str">
            <v>Кажмухан</v>
          </cell>
          <cell r="C14" t="str">
            <v>ф/х</v>
          </cell>
          <cell r="D14" t="str">
            <v>Чимкургон</v>
          </cell>
          <cell r="E14" t="str">
            <v>Зафаробод</v>
          </cell>
          <cell r="F14">
            <v>22600</v>
          </cell>
          <cell r="J14">
            <v>15</v>
          </cell>
        </row>
        <row r="15">
          <cell r="A15">
            <v>793</v>
          </cell>
          <cell r="B15" t="str">
            <v>Камалак-Комолот</v>
          </cell>
          <cell r="C15" t="str">
            <v>ф/х</v>
          </cell>
          <cell r="D15" t="str">
            <v>Чимкургон</v>
          </cell>
          <cell r="E15" t="str">
            <v>Зафаробод</v>
          </cell>
          <cell r="F15">
            <v>25500</v>
          </cell>
          <cell r="J15">
            <v>14</v>
          </cell>
        </row>
        <row r="16">
          <cell r="A16">
            <v>794</v>
          </cell>
          <cell r="B16" t="str">
            <v>Кахор хожи бобо-Мамай угли</v>
          </cell>
          <cell r="C16" t="str">
            <v>ф/х</v>
          </cell>
          <cell r="D16" t="str">
            <v>Чимкургон</v>
          </cell>
          <cell r="E16" t="str">
            <v>Зафаробод</v>
          </cell>
          <cell r="F16">
            <v>22900</v>
          </cell>
          <cell r="J16">
            <v>16</v>
          </cell>
        </row>
        <row r="17">
          <cell r="A17">
            <v>795</v>
          </cell>
          <cell r="B17" t="str">
            <v>Лозуд гурухи</v>
          </cell>
          <cell r="C17" t="str">
            <v>ф/х</v>
          </cell>
          <cell r="D17" t="str">
            <v>Чимкургон</v>
          </cell>
          <cell r="E17" t="str">
            <v>Зафаробод</v>
          </cell>
          <cell r="F17">
            <v>18400</v>
          </cell>
          <cell r="J17">
            <v>15</v>
          </cell>
        </row>
        <row r="18">
          <cell r="A18">
            <v>796</v>
          </cell>
          <cell r="B18" t="str">
            <v>Мехринисо-Мархоба</v>
          </cell>
          <cell r="C18" t="str">
            <v>ф/х</v>
          </cell>
          <cell r="D18" t="str">
            <v>Чимкургон</v>
          </cell>
          <cell r="E18" t="str">
            <v>Зафаробод</v>
          </cell>
          <cell r="F18">
            <v>35000</v>
          </cell>
          <cell r="J18">
            <v>15</v>
          </cell>
        </row>
        <row r="19">
          <cell r="A19">
            <v>797</v>
          </cell>
          <cell r="B19" t="str">
            <v>Миржалол-Баходир</v>
          </cell>
          <cell r="C19" t="str">
            <v>ф/х</v>
          </cell>
          <cell r="D19" t="str">
            <v>Чимкургон</v>
          </cell>
          <cell r="E19" t="str">
            <v>Зафаробод</v>
          </cell>
          <cell r="F19">
            <v>14900</v>
          </cell>
          <cell r="J19">
            <v>14</v>
          </cell>
        </row>
        <row r="20">
          <cell r="A20">
            <v>798</v>
          </cell>
          <cell r="B20" t="str">
            <v>Миркомил бобо орзуси</v>
          </cell>
          <cell r="C20" t="str">
            <v>ф/х</v>
          </cell>
          <cell r="D20" t="str">
            <v>Чимкургон</v>
          </cell>
          <cell r="E20" t="str">
            <v>Зафаробод</v>
          </cell>
          <cell r="F20">
            <v>26700</v>
          </cell>
          <cell r="J20">
            <v>18</v>
          </cell>
        </row>
        <row r="21">
          <cell r="A21">
            <v>799</v>
          </cell>
          <cell r="B21" t="str">
            <v>Мурат</v>
          </cell>
          <cell r="C21" t="str">
            <v>ф/х</v>
          </cell>
          <cell r="D21" t="str">
            <v>Чимкургон</v>
          </cell>
          <cell r="E21" t="str">
            <v>Зафаробод</v>
          </cell>
          <cell r="F21">
            <v>12200</v>
          </cell>
          <cell r="J21">
            <v>17</v>
          </cell>
        </row>
        <row r="22">
          <cell r="A22">
            <v>800</v>
          </cell>
          <cell r="B22" t="str">
            <v>Одилбек-Дилшод</v>
          </cell>
          <cell r="C22" t="str">
            <v>ф/х</v>
          </cell>
          <cell r="D22" t="str">
            <v>Чимкургон</v>
          </cell>
          <cell r="E22" t="str">
            <v>Зафаробод</v>
          </cell>
          <cell r="F22">
            <v>20700</v>
          </cell>
          <cell r="J22">
            <v>14</v>
          </cell>
        </row>
        <row r="23">
          <cell r="A23">
            <v>801</v>
          </cell>
          <cell r="B23" t="str">
            <v>Ойкорча юлдуз</v>
          </cell>
          <cell r="C23" t="str">
            <v>ф/х</v>
          </cell>
          <cell r="D23" t="str">
            <v>Чимкургон</v>
          </cell>
          <cell r="E23" t="str">
            <v>Зафаробод</v>
          </cell>
          <cell r="F23">
            <v>21000</v>
          </cell>
          <cell r="J23">
            <v>18</v>
          </cell>
        </row>
        <row r="24">
          <cell r="A24">
            <v>802</v>
          </cell>
          <cell r="B24" t="str">
            <v>Прантон лоласи</v>
          </cell>
          <cell r="C24" t="str">
            <v>ф/х</v>
          </cell>
          <cell r="D24" t="str">
            <v>Чимкургон</v>
          </cell>
          <cell r="E24" t="str">
            <v>Зафаробод</v>
          </cell>
          <cell r="F24">
            <v>6000</v>
          </cell>
          <cell r="J24">
            <v>14</v>
          </cell>
        </row>
        <row r="25">
          <cell r="A25">
            <v>803</v>
          </cell>
          <cell r="B25" t="str">
            <v>Пулат-Мавлон</v>
          </cell>
          <cell r="C25" t="str">
            <v>ф/х</v>
          </cell>
          <cell r="D25" t="str">
            <v>Чимкургон</v>
          </cell>
          <cell r="E25" t="str">
            <v>Зафаробод</v>
          </cell>
          <cell r="F25">
            <v>15100</v>
          </cell>
          <cell r="J25">
            <v>13</v>
          </cell>
        </row>
        <row r="26">
          <cell r="A26">
            <v>804</v>
          </cell>
          <cell r="B26" t="str">
            <v>Сазхон-Кумуш</v>
          </cell>
          <cell r="C26" t="str">
            <v>ф/х</v>
          </cell>
          <cell r="D26" t="str">
            <v>Чимкургон</v>
          </cell>
          <cell r="E26" t="str">
            <v>Зафаробод</v>
          </cell>
          <cell r="F26">
            <v>24200</v>
          </cell>
          <cell r="J26">
            <v>15</v>
          </cell>
        </row>
        <row r="27">
          <cell r="A27">
            <v>805</v>
          </cell>
          <cell r="B27" t="str">
            <v>Санжар</v>
          </cell>
          <cell r="C27" t="str">
            <v>ф/х</v>
          </cell>
          <cell r="D27" t="str">
            <v>Чимкургон</v>
          </cell>
          <cell r="E27" t="str">
            <v>Зафаробод</v>
          </cell>
          <cell r="F27">
            <v>14600</v>
          </cell>
          <cell r="J27">
            <v>17</v>
          </cell>
        </row>
        <row r="28">
          <cell r="A28">
            <v>806</v>
          </cell>
          <cell r="B28" t="str">
            <v>Севара Хилола</v>
          </cell>
          <cell r="C28" t="str">
            <v>ф/х</v>
          </cell>
          <cell r="D28" t="str">
            <v>Чимкургон</v>
          </cell>
          <cell r="E28" t="str">
            <v>Зафаробод</v>
          </cell>
          <cell r="F28">
            <v>21700</v>
          </cell>
          <cell r="J28">
            <v>16</v>
          </cell>
        </row>
        <row r="29">
          <cell r="A29">
            <v>808</v>
          </cell>
          <cell r="B29" t="str">
            <v>Турдикул-Сиддик</v>
          </cell>
          <cell r="C29" t="str">
            <v>ф/х</v>
          </cell>
          <cell r="D29" t="str">
            <v>Чимкургон</v>
          </cell>
          <cell r="E29" t="str">
            <v>Зафаробод</v>
          </cell>
          <cell r="F29">
            <v>26300</v>
          </cell>
          <cell r="J29">
            <v>13</v>
          </cell>
        </row>
        <row r="30">
          <cell r="A30">
            <v>809</v>
          </cell>
          <cell r="B30" t="str">
            <v>Тухтамиш-Полвон</v>
          </cell>
          <cell r="C30" t="str">
            <v>ф/х</v>
          </cell>
          <cell r="D30" t="str">
            <v>Чимкургон</v>
          </cell>
          <cell r="E30" t="str">
            <v>Зафаробод</v>
          </cell>
          <cell r="F30">
            <v>31500</v>
          </cell>
          <cell r="J30">
            <v>15</v>
          </cell>
        </row>
        <row r="31">
          <cell r="A31">
            <v>810</v>
          </cell>
          <cell r="B31" t="str">
            <v>Улугбек Коракулов</v>
          </cell>
          <cell r="C31" t="str">
            <v>ф/х</v>
          </cell>
          <cell r="D31" t="str">
            <v>Чимкургон</v>
          </cell>
          <cell r="E31" t="str">
            <v>Зафаробод</v>
          </cell>
          <cell r="F31">
            <v>57000</v>
          </cell>
          <cell r="J31">
            <v>14</v>
          </cell>
        </row>
        <row r="32">
          <cell r="A32">
            <v>811</v>
          </cell>
          <cell r="B32" t="str">
            <v>УЯ-64/73</v>
          </cell>
          <cell r="C32" t="str">
            <v>ф/х</v>
          </cell>
          <cell r="D32" t="str">
            <v>Чимкургон</v>
          </cell>
          <cell r="E32" t="str">
            <v>Зафаробод</v>
          </cell>
          <cell r="F32">
            <v>349500</v>
          </cell>
          <cell r="J32">
            <v>14</v>
          </cell>
        </row>
        <row r="33">
          <cell r="A33">
            <v>812</v>
          </cell>
          <cell r="B33" t="str">
            <v>УЯ-64/78</v>
          </cell>
          <cell r="C33" t="str">
            <v>ф/х</v>
          </cell>
          <cell r="D33" t="str">
            <v>Чимкургон</v>
          </cell>
          <cell r="E33" t="str">
            <v>Зафаробод</v>
          </cell>
          <cell r="F33">
            <v>300000</v>
          </cell>
          <cell r="J33">
            <v>14</v>
          </cell>
        </row>
        <row r="34">
          <cell r="A34">
            <v>813</v>
          </cell>
          <cell r="B34" t="str">
            <v>Хайдар-Мумин</v>
          </cell>
          <cell r="C34" t="str">
            <v>ф/х</v>
          </cell>
          <cell r="D34" t="str">
            <v>Чимкургон</v>
          </cell>
          <cell r="E34" t="str">
            <v>Зафаробод</v>
          </cell>
          <cell r="F34">
            <v>17600</v>
          </cell>
          <cell r="J34">
            <v>15</v>
          </cell>
        </row>
        <row r="35">
          <cell r="A35">
            <v>814</v>
          </cell>
          <cell r="B35" t="str">
            <v>Хонбой-Тура</v>
          </cell>
          <cell r="C35" t="str">
            <v>ф/х</v>
          </cell>
          <cell r="D35" t="str">
            <v>Чимкургон</v>
          </cell>
          <cell r="E35" t="str">
            <v>Зафаробод</v>
          </cell>
          <cell r="F35">
            <v>15500</v>
          </cell>
          <cell r="J35">
            <v>15</v>
          </cell>
        </row>
        <row r="36">
          <cell r="A36">
            <v>815</v>
          </cell>
          <cell r="B36" t="str">
            <v>Шокибой</v>
          </cell>
          <cell r="C36" t="str">
            <v>ф/х</v>
          </cell>
          <cell r="D36" t="str">
            <v>Чимкургон</v>
          </cell>
          <cell r="E36" t="str">
            <v>Зафаробод</v>
          </cell>
          <cell r="F36">
            <v>34500</v>
          </cell>
          <cell r="J36">
            <v>18</v>
          </cell>
        </row>
        <row r="37">
          <cell r="A37">
            <v>816</v>
          </cell>
          <cell r="B37" t="str">
            <v>Эгизбулок кишлоги</v>
          </cell>
          <cell r="C37" t="str">
            <v>ф/х</v>
          </cell>
          <cell r="D37" t="str">
            <v>Чимкургон</v>
          </cell>
          <cell r="E37" t="str">
            <v>Зафаробод</v>
          </cell>
          <cell r="F37">
            <v>45000</v>
          </cell>
          <cell r="J37">
            <v>15</v>
          </cell>
        </row>
        <row r="38">
          <cell r="A38">
            <v>817</v>
          </cell>
          <cell r="B38" t="str">
            <v>Элёр Абдуганиев</v>
          </cell>
          <cell r="C38" t="str">
            <v>ф/х</v>
          </cell>
          <cell r="D38" t="str">
            <v>Чимкургон</v>
          </cell>
          <cell r="E38" t="str">
            <v>Зафаробод</v>
          </cell>
          <cell r="F38">
            <v>32000</v>
          </cell>
          <cell r="J38">
            <v>18</v>
          </cell>
        </row>
        <row r="39">
          <cell r="A39">
            <v>807</v>
          </cell>
          <cell r="B39" t="str">
            <v>Томур Тожик</v>
          </cell>
          <cell r="C39" t="str">
            <v>б/т</v>
          </cell>
          <cell r="D39" t="str">
            <v>Чимкургон</v>
          </cell>
          <cell r="E39" t="str">
            <v>Зафаробод</v>
          </cell>
          <cell r="F39">
            <v>6800</v>
          </cell>
          <cell r="J39">
            <v>14</v>
          </cell>
        </row>
        <row r="40">
          <cell r="A40">
            <v>703</v>
          </cell>
          <cell r="B40" t="str">
            <v>Абу-Ата</v>
          </cell>
          <cell r="C40" t="str">
            <v>ф/х</v>
          </cell>
          <cell r="D40" t="str">
            <v>Х.Олимжон</v>
          </cell>
          <cell r="E40" t="str">
            <v>Зафаробод</v>
          </cell>
          <cell r="F40">
            <v>49800</v>
          </cell>
          <cell r="J40">
            <v>2</v>
          </cell>
        </row>
        <row r="41">
          <cell r="A41">
            <v>704</v>
          </cell>
          <cell r="B41" t="str">
            <v>Алишер</v>
          </cell>
          <cell r="C41" t="str">
            <v>ф/х</v>
          </cell>
          <cell r="D41" t="str">
            <v>Х.Олимжон</v>
          </cell>
          <cell r="E41" t="str">
            <v>Зафаробод</v>
          </cell>
          <cell r="F41">
            <v>54300</v>
          </cell>
          <cell r="H41">
            <v>22</v>
          </cell>
        </row>
        <row r="42">
          <cell r="A42">
            <v>705</v>
          </cell>
          <cell r="B42" t="str">
            <v>Анора-Муниса</v>
          </cell>
          <cell r="C42" t="str">
            <v>ф/х</v>
          </cell>
          <cell r="D42" t="str">
            <v>Х.Олимжон</v>
          </cell>
          <cell r="E42" t="str">
            <v>Зафаробод</v>
          </cell>
          <cell r="F42">
            <v>30000</v>
          </cell>
          <cell r="H42">
            <v>18</v>
          </cell>
        </row>
        <row r="43">
          <cell r="A43">
            <v>706</v>
          </cell>
          <cell r="B43" t="str">
            <v>Анорбой Отабек орзуси</v>
          </cell>
          <cell r="C43" t="str">
            <v>ф/х</v>
          </cell>
          <cell r="D43" t="str">
            <v>Х.Олимжон</v>
          </cell>
          <cell r="E43" t="str">
            <v>Зафаробод</v>
          </cell>
          <cell r="F43">
            <v>28500</v>
          </cell>
          <cell r="H43">
            <v>18</v>
          </cell>
        </row>
        <row r="44">
          <cell r="A44">
            <v>707</v>
          </cell>
          <cell r="B44" t="str">
            <v>Аскар-Пулат</v>
          </cell>
          <cell r="C44" t="str">
            <v>ф/х</v>
          </cell>
          <cell r="D44" t="str">
            <v>Х.Олимжон</v>
          </cell>
          <cell r="E44" t="str">
            <v>Зафаробод</v>
          </cell>
          <cell r="F44">
            <v>46200</v>
          </cell>
          <cell r="H44">
            <v>20</v>
          </cell>
        </row>
        <row r="45">
          <cell r="A45">
            <v>708</v>
          </cell>
          <cell r="B45" t="str">
            <v>Ахмадхон</v>
          </cell>
          <cell r="C45" t="str">
            <v>ф/х</v>
          </cell>
          <cell r="D45" t="str">
            <v>Х.Олимжон</v>
          </cell>
          <cell r="E45" t="str">
            <v>Зафаробод</v>
          </cell>
          <cell r="F45">
            <v>58000</v>
          </cell>
          <cell r="H45">
            <v>18</v>
          </cell>
        </row>
        <row r="46">
          <cell r="A46">
            <v>709</v>
          </cell>
          <cell r="B46" t="str">
            <v>Б.Боголони</v>
          </cell>
          <cell r="C46" t="str">
            <v>ф/х</v>
          </cell>
          <cell r="D46" t="str">
            <v>Х.Олимжон</v>
          </cell>
          <cell r="E46" t="str">
            <v>Зафаробод</v>
          </cell>
          <cell r="F46">
            <v>72800</v>
          </cell>
          <cell r="H46">
            <v>22</v>
          </cell>
        </row>
        <row r="47">
          <cell r="A47">
            <v>710</v>
          </cell>
          <cell r="B47" t="str">
            <v>Баходир-Ботир</v>
          </cell>
          <cell r="C47" t="str">
            <v>ф/х</v>
          </cell>
          <cell r="D47" t="str">
            <v>Х.Олимжон</v>
          </cell>
          <cell r="E47" t="str">
            <v>Зафаробод</v>
          </cell>
          <cell r="F47">
            <v>133100</v>
          </cell>
          <cell r="H47">
            <v>20</v>
          </cell>
        </row>
        <row r="48">
          <cell r="A48">
            <v>711</v>
          </cell>
          <cell r="B48" t="str">
            <v>Баходир-Соиб</v>
          </cell>
          <cell r="C48" t="str">
            <v>ф/х</v>
          </cell>
          <cell r="D48" t="str">
            <v>Х.Олимжон</v>
          </cell>
          <cell r="E48" t="str">
            <v>Зафаробод</v>
          </cell>
          <cell r="F48">
            <v>16500</v>
          </cell>
          <cell r="H48">
            <v>17</v>
          </cell>
        </row>
        <row r="49">
          <cell r="A49">
            <v>712</v>
          </cell>
          <cell r="B49" t="str">
            <v>Бахтиёр-Сардор</v>
          </cell>
          <cell r="C49" t="str">
            <v>ф/х</v>
          </cell>
          <cell r="D49" t="str">
            <v>Х.Олимжон</v>
          </cell>
          <cell r="E49" t="str">
            <v>Зафаробод</v>
          </cell>
          <cell r="F49">
            <v>18000</v>
          </cell>
          <cell r="H49">
            <v>19</v>
          </cell>
        </row>
        <row r="50">
          <cell r="A50">
            <v>713</v>
          </cell>
          <cell r="B50" t="str">
            <v>Бобур-Комил</v>
          </cell>
          <cell r="C50" t="str">
            <v>ф/х</v>
          </cell>
          <cell r="D50" t="str">
            <v>Х.Олимжон</v>
          </cell>
          <cell r="E50" t="str">
            <v>Зафаробод</v>
          </cell>
          <cell r="F50">
            <v>21300</v>
          </cell>
          <cell r="H50">
            <v>18</v>
          </cell>
        </row>
        <row r="51">
          <cell r="A51">
            <v>714</v>
          </cell>
          <cell r="B51" t="str">
            <v>Булунгур-2</v>
          </cell>
          <cell r="C51" t="str">
            <v>ф/х</v>
          </cell>
          <cell r="D51" t="str">
            <v>Х.Олимжон</v>
          </cell>
          <cell r="E51" t="str">
            <v>Зафаробод</v>
          </cell>
          <cell r="F51">
            <v>43200</v>
          </cell>
          <cell r="H51">
            <v>17</v>
          </cell>
        </row>
        <row r="52">
          <cell r="A52">
            <v>715</v>
          </cell>
          <cell r="B52" t="str">
            <v>Бурибой</v>
          </cell>
          <cell r="C52" t="str">
            <v>ф/х</v>
          </cell>
          <cell r="D52" t="str">
            <v>Х.Олимжон</v>
          </cell>
          <cell r="E52" t="str">
            <v>Зафаробод</v>
          </cell>
          <cell r="F52">
            <v>78000</v>
          </cell>
          <cell r="H52">
            <v>17</v>
          </cell>
        </row>
        <row r="53">
          <cell r="A53">
            <v>716</v>
          </cell>
          <cell r="B53" t="str">
            <v>Бурон</v>
          </cell>
          <cell r="C53" t="str">
            <v>ф/х</v>
          </cell>
          <cell r="D53" t="str">
            <v>Х.Олимжон</v>
          </cell>
          <cell r="E53" t="str">
            <v>Зафаробод</v>
          </cell>
          <cell r="F53">
            <v>37800</v>
          </cell>
          <cell r="H53">
            <v>17</v>
          </cell>
        </row>
        <row r="54">
          <cell r="A54">
            <v>717</v>
          </cell>
          <cell r="B54" t="str">
            <v>Вахоб</v>
          </cell>
          <cell r="C54" t="str">
            <v>ф/х</v>
          </cell>
          <cell r="D54" t="str">
            <v>Х.Олимжон</v>
          </cell>
          <cell r="E54" t="str">
            <v>Зафаробод</v>
          </cell>
          <cell r="F54">
            <v>22100</v>
          </cell>
          <cell r="H54">
            <v>18</v>
          </cell>
        </row>
        <row r="55">
          <cell r="A55">
            <v>718</v>
          </cell>
          <cell r="B55" t="str">
            <v>Давлатёр</v>
          </cell>
          <cell r="C55" t="str">
            <v>ф/х</v>
          </cell>
          <cell r="D55" t="str">
            <v>Х.Олимжон</v>
          </cell>
          <cell r="E55" t="str">
            <v>Зафаробод</v>
          </cell>
          <cell r="F55">
            <v>35000</v>
          </cell>
          <cell r="H55">
            <v>18</v>
          </cell>
        </row>
        <row r="56">
          <cell r="A56">
            <v>719</v>
          </cell>
          <cell r="B56" t="str">
            <v>Диёрбек-Асилбек</v>
          </cell>
          <cell r="C56" t="str">
            <v>ф/х</v>
          </cell>
          <cell r="D56" t="str">
            <v>Х.Олимжон</v>
          </cell>
          <cell r="E56" t="str">
            <v>Зафаробод</v>
          </cell>
          <cell r="F56">
            <v>28000</v>
          </cell>
          <cell r="H56">
            <v>18</v>
          </cell>
        </row>
        <row r="57">
          <cell r="A57">
            <v>720</v>
          </cell>
          <cell r="B57" t="str">
            <v>Дилмурод-Кузи</v>
          </cell>
          <cell r="C57" t="str">
            <v>ф/х</v>
          </cell>
          <cell r="D57" t="str">
            <v>Х.Олимжон</v>
          </cell>
          <cell r="E57" t="str">
            <v>Зафаробод</v>
          </cell>
          <cell r="F57">
            <v>41200</v>
          </cell>
          <cell r="H57">
            <v>20</v>
          </cell>
        </row>
        <row r="58">
          <cell r="A58">
            <v>721</v>
          </cell>
          <cell r="B58" t="str">
            <v>Дилсафар</v>
          </cell>
          <cell r="C58" t="str">
            <v>ф/х</v>
          </cell>
          <cell r="D58" t="str">
            <v>Х.Олимжон</v>
          </cell>
          <cell r="E58" t="str">
            <v>Зафаробод</v>
          </cell>
          <cell r="F58">
            <v>13800</v>
          </cell>
          <cell r="H58">
            <v>17</v>
          </cell>
        </row>
        <row r="59">
          <cell r="A59">
            <v>722</v>
          </cell>
          <cell r="B59" t="str">
            <v>Доринсой</v>
          </cell>
          <cell r="C59" t="str">
            <v>ф/х</v>
          </cell>
          <cell r="D59" t="str">
            <v>Х.Олимжон</v>
          </cell>
          <cell r="E59" t="str">
            <v>Зафаробод</v>
          </cell>
          <cell r="F59">
            <v>15000</v>
          </cell>
          <cell r="H59">
            <v>19</v>
          </cell>
        </row>
        <row r="60">
          <cell r="A60">
            <v>723</v>
          </cell>
          <cell r="B60" t="str">
            <v>Дувлат</v>
          </cell>
          <cell r="C60" t="str">
            <v>ф/х</v>
          </cell>
          <cell r="D60" t="str">
            <v>Х.Олимжон</v>
          </cell>
          <cell r="E60" t="str">
            <v>Зафаробод</v>
          </cell>
          <cell r="F60">
            <v>344200</v>
          </cell>
          <cell r="H60">
            <v>19</v>
          </cell>
        </row>
        <row r="61">
          <cell r="A61">
            <v>724</v>
          </cell>
          <cell r="B61" t="str">
            <v>Жахонгир Д</v>
          </cell>
          <cell r="C61" t="str">
            <v>ф/х</v>
          </cell>
          <cell r="D61" t="str">
            <v>Х.Олимжон</v>
          </cell>
          <cell r="E61" t="str">
            <v>Зафаробод</v>
          </cell>
          <cell r="F61">
            <v>41900</v>
          </cell>
          <cell r="H61">
            <v>17</v>
          </cell>
        </row>
        <row r="62">
          <cell r="A62">
            <v>725</v>
          </cell>
          <cell r="B62" t="str">
            <v>Зевес киёфаси</v>
          </cell>
          <cell r="C62" t="str">
            <v>ф/х</v>
          </cell>
          <cell r="D62" t="str">
            <v>Х.Олимжон</v>
          </cell>
          <cell r="E62" t="str">
            <v>Зафаробод</v>
          </cell>
          <cell r="F62">
            <v>28500</v>
          </cell>
          <cell r="H62">
            <v>16</v>
          </cell>
        </row>
        <row r="63">
          <cell r="A63">
            <v>726</v>
          </cell>
          <cell r="B63" t="str">
            <v>Икромжон</v>
          </cell>
          <cell r="C63" t="str">
            <v>ф/х</v>
          </cell>
          <cell r="D63" t="str">
            <v>Х.Олимжон</v>
          </cell>
          <cell r="E63" t="str">
            <v>Зафаробод</v>
          </cell>
          <cell r="F63">
            <v>55200</v>
          </cell>
          <cell r="H63">
            <v>21</v>
          </cell>
        </row>
        <row r="64">
          <cell r="A64">
            <v>727</v>
          </cell>
          <cell r="B64" t="str">
            <v>Иштихон-Гузор</v>
          </cell>
          <cell r="C64" t="str">
            <v>ф/х</v>
          </cell>
          <cell r="D64" t="str">
            <v>Х.Олимжон</v>
          </cell>
          <cell r="E64" t="str">
            <v>Зафаробод</v>
          </cell>
          <cell r="F64">
            <v>30300</v>
          </cell>
          <cell r="H64">
            <v>22</v>
          </cell>
        </row>
        <row r="65">
          <cell r="A65">
            <v>728</v>
          </cell>
          <cell r="B65" t="str">
            <v>Кахрамон-Жамшид</v>
          </cell>
          <cell r="C65" t="str">
            <v>ф/х</v>
          </cell>
          <cell r="D65" t="str">
            <v>Х.Олимжон</v>
          </cell>
          <cell r="E65" t="str">
            <v>Зафаробод</v>
          </cell>
          <cell r="F65">
            <v>21500</v>
          </cell>
          <cell r="H65">
            <v>20</v>
          </cell>
        </row>
        <row r="66">
          <cell r="A66">
            <v>729</v>
          </cell>
          <cell r="B66" t="str">
            <v>Керегатош</v>
          </cell>
          <cell r="C66" t="str">
            <v>ф/х</v>
          </cell>
          <cell r="D66" t="str">
            <v>Х.Олимжон</v>
          </cell>
          <cell r="E66" t="str">
            <v>Зафаробод</v>
          </cell>
          <cell r="F66">
            <v>28500</v>
          </cell>
          <cell r="H66">
            <v>24</v>
          </cell>
        </row>
        <row r="67">
          <cell r="A67">
            <v>730</v>
          </cell>
          <cell r="B67" t="str">
            <v xml:space="preserve">Кобул-Боймон </v>
          </cell>
          <cell r="C67" t="str">
            <v>ф/х</v>
          </cell>
          <cell r="D67" t="str">
            <v>Х.Олимжон</v>
          </cell>
          <cell r="E67" t="str">
            <v>Зафаробод</v>
          </cell>
          <cell r="F67">
            <v>32400</v>
          </cell>
          <cell r="H67">
            <v>22</v>
          </cell>
        </row>
        <row r="68">
          <cell r="A68">
            <v>731</v>
          </cell>
          <cell r="B68" t="str">
            <v>Кодир Чурогон</v>
          </cell>
          <cell r="C68" t="str">
            <v>ф/х</v>
          </cell>
          <cell r="D68" t="str">
            <v>Х.Олимжон</v>
          </cell>
          <cell r="E68" t="str">
            <v>Зафаробод</v>
          </cell>
          <cell r="F68">
            <v>49700</v>
          </cell>
          <cell r="H68">
            <v>22</v>
          </cell>
        </row>
        <row r="69">
          <cell r="A69">
            <v>732</v>
          </cell>
          <cell r="B69" t="str">
            <v>Коратош</v>
          </cell>
          <cell r="C69" t="str">
            <v>ф/х</v>
          </cell>
          <cell r="D69" t="str">
            <v>Х.Олимжон</v>
          </cell>
          <cell r="E69" t="str">
            <v>Зафаробод</v>
          </cell>
          <cell r="F69">
            <v>39300</v>
          </cell>
          <cell r="H69">
            <v>18</v>
          </cell>
        </row>
        <row r="70">
          <cell r="A70">
            <v>733</v>
          </cell>
          <cell r="B70" t="str">
            <v>Кувон тупли-Имонкул ота</v>
          </cell>
          <cell r="C70" t="str">
            <v>ф/х</v>
          </cell>
          <cell r="D70" t="str">
            <v>Х.Олимжон</v>
          </cell>
          <cell r="E70" t="str">
            <v>Зафаробод</v>
          </cell>
          <cell r="F70">
            <v>43800</v>
          </cell>
          <cell r="H70">
            <v>17</v>
          </cell>
        </row>
        <row r="71">
          <cell r="A71">
            <v>734</v>
          </cell>
          <cell r="B71" t="str">
            <v>Курбон хожи</v>
          </cell>
          <cell r="C71" t="str">
            <v>ф/х</v>
          </cell>
          <cell r="D71" t="str">
            <v>Х.Олимжон</v>
          </cell>
          <cell r="E71" t="str">
            <v>Зафаробод</v>
          </cell>
          <cell r="F71">
            <v>42300</v>
          </cell>
          <cell r="H71">
            <v>22</v>
          </cell>
        </row>
        <row r="72">
          <cell r="A72">
            <v>735</v>
          </cell>
          <cell r="B72" t="str">
            <v>Маматкул ота Холмирзаев</v>
          </cell>
          <cell r="C72" t="str">
            <v>ф/х</v>
          </cell>
          <cell r="D72" t="str">
            <v>Х.Олимжон</v>
          </cell>
          <cell r="E72" t="str">
            <v>Зафаробод</v>
          </cell>
          <cell r="F72">
            <v>68400</v>
          </cell>
          <cell r="H72">
            <v>17</v>
          </cell>
        </row>
        <row r="73">
          <cell r="A73">
            <v>736</v>
          </cell>
          <cell r="B73" t="str">
            <v>Мана-Сахар</v>
          </cell>
          <cell r="C73" t="str">
            <v>ф/х</v>
          </cell>
          <cell r="D73" t="str">
            <v>Х.Олимжон</v>
          </cell>
          <cell r="E73" t="str">
            <v>Зафаробод</v>
          </cell>
          <cell r="F73">
            <v>52800</v>
          </cell>
          <cell r="H73">
            <v>20</v>
          </cell>
        </row>
        <row r="74">
          <cell r="A74">
            <v>737</v>
          </cell>
          <cell r="B74" t="str">
            <v>Марди бобо1</v>
          </cell>
          <cell r="C74" t="str">
            <v>ф/х</v>
          </cell>
          <cell r="D74" t="str">
            <v>Х.Олимжон</v>
          </cell>
          <cell r="E74" t="str">
            <v>Зафаробод</v>
          </cell>
          <cell r="F74">
            <v>87400</v>
          </cell>
          <cell r="H74">
            <v>23</v>
          </cell>
        </row>
        <row r="75">
          <cell r="A75">
            <v>738</v>
          </cell>
          <cell r="B75" t="str">
            <v>Матонат</v>
          </cell>
          <cell r="C75" t="str">
            <v>ф/х</v>
          </cell>
          <cell r="D75" t="str">
            <v>Х.Олимжон</v>
          </cell>
          <cell r="E75" t="str">
            <v>Зафаробод</v>
          </cell>
          <cell r="F75">
            <v>72200</v>
          </cell>
          <cell r="H75">
            <v>18</v>
          </cell>
        </row>
        <row r="76">
          <cell r="A76">
            <v>739</v>
          </cell>
          <cell r="B76" t="str">
            <v>Маъмур</v>
          </cell>
          <cell r="C76" t="str">
            <v>ф/х</v>
          </cell>
          <cell r="D76" t="str">
            <v>Х.Олимжон</v>
          </cell>
          <cell r="E76" t="str">
            <v>Зафаробод</v>
          </cell>
          <cell r="F76">
            <v>36400</v>
          </cell>
          <cell r="H76">
            <v>17</v>
          </cell>
        </row>
        <row r="77">
          <cell r="A77">
            <v>740</v>
          </cell>
          <cell r="B77" t="str">
            <v>Мезон-Гул</v>
          </cell>
          <cell r="C77" t="str">
            <v>ф/х</v>
          </cell>
          <cell r="D77" t="str">
            <v>Х.Олимжон</v>
          </cell>
          <cell r="E77" t="str">
            <v>Зафаробод</v>
          </cell>
          <cell r="F77">
            <v>52000</v>
          </cell>
          <cell r="H77">
            <v>17</v>
          </cell>
        </row>
        <row r="78">
          <cell r="A78">
            <v>741</v>
          </cell>
          <cell r="B78" t="str">
            <v>Муаззам-Мазмут</v>
          </cell>
          <cell r="C78" t="str">
            <v>ф/х</v>
          </cell>
          <cell r="D78" t="str">
            <v>Х.Олимжон</v>
          </cell>
          <cell r="E78" t="str">
            <v>Зафаробод</v>
          </cell>
          <cell r="F78">
            <v>23300</v>
          </cell>
          <cell r="H78">
            <v>17</v>
          </cell>
        </row>
        <row r="79">
          <cell r="A79">
            <v>742</v>
          </cell>
          <cell r="B79" t="str">
            <v>Муз океан</v>
          </cell>
          <cell r="C79" t="str">
            <v>ф/х</v>
          </cell>
          <cell r="D79" t="str">
            <v>Х.Олимжон</v>
          </cell>
          <cell r="E79" t="str">
            <v>Зафаробод</v>
          </cell>
          <cell r="F79">
            <v>27300</v>
          </cell>
          <cell r="H79">
            <v>18</v>
          </cell>
        </row>
        <row r="80">
          <cell r="A80">
            <v>743</v>
          </cell>
          <cell r="B80" t="str">
            <v>Мусурмон ота</v>
          </cell>
          <cell r="C80" t="str">
            <v>ф/х</v>
          </cell>
          <cell r="D80" t="str">
            <v>Х.Олимжон</v>
          </cell>
          <cell r="E80" t="str">
            <v>Зафаробод</v>
          </cell>
          <cell r="F80">
            <v>32500</v>
          </cell>
          <cell r="H80">
            <v>18</v>
          </cell>
        </row>
        <row r="81">
          <cell r="A81">
            <v>744</v>
          </cell>
          <cell r="B81" t="str">
            <v>Немат Авалбоев</v>
          </cell>
          <cell r="C81" t="str">
            <v>ф/х</v>
          </cell>
          <cell r="D81" t="str">
            <v>Х.Олимжон</v>
          </cell>
          <cell r="E81" t="str">
            <v>Зафаробод</v>
          </cell>
          <cell r="F81">
            <v>7100</v>
          </cell>
          <cell r="H81">
            <v>18</v>
          </cell>
        </row>
        <row r="82">
          <cell r="A82">
            <v>745</v>
          </cell>
          <cell r="B82" t="str">
            <v>Нурбобо Исоков</v>
          </cell>
          <cell r="C82" t="str">
            <v>ф/х</v>
          </cell>
          <cell r="D82" t="str">
            <v>Х.Олимжон</v>
          </cell>
          <cell r="E82" t="str">
            <v>Зафаробод</v>
          </cell>
          <cell r="F82">
            <v>39300</v>
          </cell>
          <cell r="H82">
            <v>19</v>
          </cell>
        </row>
        <row r="83">
          <cell r="A83">
            <v>746</v>
          </cell>
          <cell r="B83" t="str">
            <v>Нуриддин Туракулов</v>
          </cell>
          <cell r="C83" t="str">
            <v>ф/х</v>
          </cell>
          <cell r="D83" t="str">
            <v>Х.Олимжон</v>
          </cell>
          <cell r="E83" t="str">
            <v>Зафаробод</v>
          </cell>
          <cell r="F83">
            <v>48500</v>
          </cell>
          <cell r="H83">
            <v>20</v>
          </cell>
        </row>
        <row r="84">
          <cell r="A84">
            <v>747</v>
          </cell>
          <cell r="B84" t="str">
            <v>Ойбек</v>
          </cell>
          <cell r="C84" t="str">
            <v>ф/х</v>
          </cell>
          <cell r="D84" t="str">
            <v>Х.Олимжон</v>
          </cell>
          <cell r="E84" t="str">
            <v>Зафаробод</v>
          </cell>
          <cell r="F84">
            <v>13000</v>
          </cell>
          <cell r="H84">
            <v>21</v>
          </cell>
        </row>
        <row r="85">
          <cell r="A85">
            <v>748</v>
          </cell>
          <cell r="B85" t="str">
            <v>Оллон кудук</v>
          </cell>
          <cell r="C85" t="str">
            <v>ф/х</v>
          </cell>
          <cell r="D85" t="str">
            <v>Х.Олимжон</v>
          </cell>
          <cell r="E85" t="str">
            <v>Зафаробод</v>
          </cell>
          <cell r="F85">
            <v>30900</v>
          </cell>
          <cell r="H85">
            <v>24</v>
          </cell>
        </row>
        <row r="86">
          <cell r="A86">
            <v>749</v>
          </cell>
          <cell r="B86" t="str">
            <v>Олмос-Мухаммад</v>
          </cell>
          <cell r="C86" t="str">
            <v>ф/х</v>
          </cell>
          <cell r="D86" t="str">
            <v>Х.Олимжон</v>
          </cell>
          <cell r="E86" t="str">
            <v>Зафаробод</v>
          </cell>
          <cell r="F86">
            <v>53700</v>
          </cell>
          <cell r="H86">
            <v>20</v>
          </cell>
        </row>
        <row r="87">
          <cell r="A87">
            <v>750</v>
          </cell>
          <cell r="B87" t="str">
            <v>Ориф-Маман</v>
          </cell>
          <cell r="C87" t="str">
            <v>ф/х</v>
          </cell>
          <cell r="D87" t="str">
            <v>Х.Олимжон</v>
          </cell>
          <cell r="E87" t="str">
            <v>Зафаробод</v>
          </cell>
          <cell r="F87">
            <v>45500</v>
          </cell>
          <cell r="H87">
            <v>22</v>
          </cell>
        </row>
        <row r="88">
          <cell r="A88">
            <v>751</v>
          </cell>
          <cell r="B88" t="str">
            <v>Рахмат дом</v>
          </cell>
          <cell r="C88" t="str">
            <v>ф/х</v>
          </cell>
          <cell r="D88" t="str">
            <v>Х.Олимжон</v>
          </cell>
          <cell r="E88" t="str">
            <v>Зафаробод</v>
          </cell>
          <cell r="F88">
            <v>9000</v>
          </cell>
          <cell r="H88">
            <v>21</v>
          </cell>
        </row>
        <row r="89">
          <cell r="A89">
            <v>752</v>
          </cell>
          <cell r="B89" t="str">
            <v>Рузиева Шахринисо</v>
          </cell>
          <cell r="C89" t="str">
            <v>ф/х</v>
          </cell>
          <cell r="D89" t="str">
            <v>Х.Олимжон</v>
          </cell>
          <cell r="E89" t="str">
            <v>Зафаробод</v>
          </cell>
          <cell r="F89">
            <v>3000</v>
          </cell>
          <cell r="H89">
            <v>20</v>
          </cell>
        </row>
        <row r="90">
          <cell r="A90">
            <v>753</v>
          </cell>
          <cell r="B90" t="str">
            <v>Садирсой</v>
          </cell>
          <cell r="C90" t="str">
            <v>ф/х</v>
          </cell>
          <cell r="D90" t="str">
            <v>Х.Олимжон</v>
          </cell>
          <cell r="E90" t="str">
            <v>Зафаробод</v>
          </cell>
          <cell r="F90">
            <v>17500</v>
          </cell>
          <cell r="H90">
            <v>19</v>
          </cell>
        </row>
        <row r="91">
          <cell r="A91">
            <v>754</v>
          </cell>
          <cell r="B91" t="str">
            <v>Сайхурд</v>
          </cell>
          <cell r="C91" t="str">
            <v>ф/х</v>
          </cell>
          <cell r="D91" t="str">
            <v>Х.Олимжон</v>
          </cell>
          <cell r="E91" t="str">
            <v>Зафаробод</v>
          </cell>
          <cell r="F91">
            <v>8800</v>
          </cell>
          <cell r="H91">
            <v>22</v>
          </cell>
        </row>
        <row r="92">
          <cell r="A92">
            <v>755</v>
          </cell>
          <cell r="B92" t="str">
            <v>Сароиб</v>
          </cell>
          <cell r="C92" t="str">
            <v>ф/х</v>
          </cell>
          <cell r="D92" t="str">
            <v>Х.Олимжон</v>
          </cell>
          <cell r="E92" t="str">
            <v>Зафаробод</v>
          </cell>
          <cell r="F92">
            <v>60500</v>
          </cell>
          <cell r="H92">
            <v>22</v>
          </cell>
        </row>
        <row r="93">
          <cell r="A93">
            <v>756</v>
          </cell>
          <cell r="B93" t="str">
            <v>Синдор ота</v>
          </cell>
          <cell r="C93" t="str">
            <v>ф/х</v>
          </cell>
          <cell r="D93" t="str">
            <v>Х.Олимжон</v>
          </cell>
          <cell r="E93" t="str">
            <v>Зафаробод</v>
          </cell>
          <cell r="F93">
            <v>68900</v>
          </cell>
          <cell r="H93">
            <v>18</v>
          </cell>
        </row>
        <row r="94">
          <cell r="A94">
            <v>757</v>
          </cell>
          <cell r="B94" t="str">
            <v>Сирож</v>
          </cell>
          <cell r="C94" t="str">
            <v>ф/х</v>
          </cell>
          <cell r="D94" t="str">
            <v>Х.Олимжон</v>
          </cell>
          <cell r="E94" t="str">
            <v>Зафаробод</v>
          </cell>
          <cell r="F94">
            <v>113900</v>
          </cell>
          <cell r="H94">
            <v>17</v>
          </cell>
        </row>
        <row r="95">
          <cell r="A95">
            <v>758</v>
          </cell>
          <cell r="B95" t="str">
            <v>Солжукбек</v>
          </cell>
          <cell r="C95" t="str">
            <v>ф/х</v>
          </cell>
          <cell r="D95" t="str">
            <v>Х.Олимжон</v>
          </cell>
          <cell r="E95" t="str">
            <v>Зафаробод</v>
          </cell>
          <cell r="F95">
            <v>18200</v>
          </cell>
          <cell r="H95">
            <v>20</v>
          </cell>
        </row>
        <row r="96">
          <cell r="A96">
            <v>759</v>
          </cell>
          <cell r="B96" t="str">
            <v>Субон бобо</v>
          </cell>
          <cell r="C96" t="str">
            <v>ф/х</v>
          </cell>
          <cell r="D96" t="str">
            <v>Х.Олимжон</v>
          </cell>
          <cell r="E96" t="str">
            <v>Зафаробод</v>
          </cell>
          <cell r="F96">
            <v>19200</v>
          </cell>
          <cell r="H96">
            <v>17</v>
          </cell>
        </row>
        <row r="97">
          <cell r="A97">
            <v>760</v>
          </cell>
          <cell r="B97" t="str">
            <v>Сугдиёна</v>
          </cell>
          <cell r="C97" t="str">
            <v>ф/х</v>
          </cell>
          <cell r="D97" t="str">
            <v>Х.Олимжон</v>
          </cell>
          <cell r="E97" t="str">
            <v>Зафаробод</v>
          </cell>
          <cell r="F97">
            <v>30800</v>
          </cell>
          <cell r="H97">
            <v>20</v>
          </cell>
        </row>
        <row r="98">
          <cell r="A98">
            <v>761</v>
          </cell>
          <cell r="B98" t="str">
            <v>Тилов ота</v>
          </cell>
          <cell r="C98" t="str">
            <v>ф/х</v>
          </cell>
          <cell r="D98" t="str">
            <v>Х.Олимжон</v>
          </cell>
          <cell r="E98" t="str">
            <v>Зафаробод</v>
          </cell>
          <cell r="F98">
            <v>68700</v>
          </cell>
          <cell r="H98">
            <v>20</v>
          </cell>
        </row>
        <row r="99">
          <cell r="A99">
            <v>762</v>
          </cell>
          <cell r="B99" t="str">
            <v>Тулгоной</v>
          </cell>
          <cell r="C99" t="str">
            <v>ф/х</v>
          </cell>
          <cell r="D99" t="str">
            <v>Х.Олимжон</v>
          </cell>
          <cell r="E99" t="str">
            <v>Зафаробод</v>
          </cell>
          <cell r="F99">
            <v>87800</v>
          </cell>
          <cell r="H99">
            <v>18</v>
          </cell>
        </row>
        <row r="100">
          <cell r="A100">
            <v>763</v>
          </cell>
          <cell r="B100" t="str">
            <v>Турабек</v>
          </cell>
          <cell r="C100" t="str">
            <v>ф/х</v>
          </cell>
          <cell r="D100" t="str">
            <v>Х.Олимжон</v>
          </cell>
          <cell r="E100" t="str">
            <v>Зафаробод</v>
          </cell>
          <cell r="F100">
            <v>21000</v>
          </cell>
          <cell r="H100">
            <v>18</v>
          </cell>
        </row>
        <row r="101">
          <cell r="A101">
            <v>764</v>
          </cell>
          <cell r="B101" t="str">
            <v>Туфаланг</v>
          </cell>
          <cell r="C101" t="str">
            <v>ф/х</v>
          </cell>
          <cell r="D101" t="str">
            <v>Х.Олимжон</v>
          </cell>
          <cell r="E101" t="str">
            <v>Зафаробод</v>
          </cell>
          <cell r="F101">
            <v>30000</v>
          </cell>
          <cell r="H101">
            <v>20</v>
          </cell>
        </row>
        <row r="102">
          <cell r="A102">
            <v>766</v>
          </cell>
          <cell r="B102" t="str">
            <v>Феруз</v>
          </cell>
          <cell r="C102" t="str">
            <v>ф/х</v>
          </cell>
          <cell r="D102" t="str">
            <v>Х.Олимжон</v>
          </cell>
          <cell r="E102" t="str">
            <v>Зафаробод</v>
          </cell>
          <cell r="F102">
            <v>80600</v>
          </cell>
          <cell r="H102">
            <v>22</v>
          </cell>
        </row>
        <row r="103">
          <cell r="A103">
            <v>767</v>
          </cell>
          <cell r="B103" t="str">
            <v>Феруза Мамирова</v>
          </cell>
          <cell r="C103" t="str">
            <v>ф/х</v>
          </cell>
          <cell r="D103" t="str">
            <v>Х.Олимжон</v>
          </cell>
          <cell r="E103" t="str">
            <v>Зафаробод</v>
          </cell>
          <cell r="F103">
            <v>25700</v>
          </cell>
          <cell r="H103">
            <v>17</v>
          </cell>
        </row>
        <row r="104">
          <cell r="A104">
            <v>768</v>
          </cell>
          <cell r="B104" t="str">
            <v>Фуркат</v>
          </cell>
          <cell r="C104" t="str">
            <v>ф/х</v>
          </cell>
          <cell r="D104" t="str">
            <v>Х.Олимжон</v>
          </cell>
          <cell r="E104" t="str">
            <v>Зафаробод</v>
          </cell>
          <cell r="F104">
            <v>86500</v>
          </cell>
          <cell r="H104">
            <v>18</v>
          </cell>
        </row>
        <row r="105">
          <cell r="A105">
            <v>769</v>
          </cell>
          <cell r="B105" t="str">
            <v>Худоёрхон</v>
          </cell>
          <cell r="C105" t="str">
            <v>ф/х</v>
          </cell>
          <cell r="D105" t="str">
            <v>Х.Олимжон</v>
          </cell>
          <cell r="E105" t="str">
            <v>Зафаробод</v>
          </cell>
          <cell r="F105">
            <v>100000</v>
          </cell>
          <cell r="H105">
            <v>17</v>
          </cell>
        </row>
        <row r="106">
          <cell r="A106">
            <v>770</v>
          </cell>
          <cell r="B106" t="str">
            <v>Худойберди ота</v>
          </cell>
          <cell r="C106" t="str">
            <v>ф/х</v>
          </cell>
          <cell r="D106" t="str">
            <v>Х.Олимжон</v>
          </cell>
          <cell r="E106" t="str">
            <v>Зафаробод</v>
          </cell>
          <cell r="F106">
            <v>17900</v>
          </cell>
          <cell r="H106">
            <v>24</v>
          </cell>
        </row>
        <row r="107">
          <cell r="A107">
            <v>771</v>
          </cell>
          <cell r="B107" t="str">
            <v>Хулкар</v>
          </cell>
          <cell r="C107" t="str">
            <v>ф/х</v>
          </cell>
          <cell r="D107" t="str">
            <v>Х.Олимжон</v>
          </cell>
          <cell r="E107" t="str">
            <v>Зафаробод</v>
          </cell>
          <cell r="F107">
            <v>34700</v>
          </cell>
          <cell r="H107">
            <v>17</v>
          </cell>
        </row>
        <row r="108">
          <cell r="A108">
            <v>772</v>
          </cell>
          <cell r="B108" t="str">
            <v>Хумо-Хол</v>
          </cell>
          <cell r="C108" t="str">
            <v>ф/х</v>
          </cell>
          <cell r="D108" t="str">
            <v>Х.Олимжон</v>
          </cell>
          <cell r="E108" t="str">
            <v>Зафаробод</v>
          </cell>
          <cell r="F108">
            <v>75100</v>
          </cell>
          <cell r="H108">
            <v>17</v>
          </cell>
        </row>
        <row r="109">
          <cell r="A109">
            <v>773</v>
          </cell>
          <cell r="B109" t="str">
            <v>Хур диёр орзуси</v>
          </cell>
          <cell r="C109" t="str">
            <v>ф/х</v>
          </cell>
          <cell r="D109" t="str">
            <v>Х.Олимжон</v>
          </cell>
          <cell r="E109" t="str">
            <v>Зафаробод</v>
          </cell>
          <cell r="F109">
            <v>43200</v>
          </cell>
          <cell r="H109">
            <v>18</v>
          </cell>
        </row>
        <row r="110">
          <cell r="A110">
            <v>774</v>
          </cell>
          <cell r="B110" t="str">
            <v>Чингизхон</v>
          </cell>
          <cell r="C110" t="str">
            <v>ф/х</v>
          </cell>
          <cell r="D110" t="str">
            <v>Х.Олимжон</v>
          </cell>
          <cell r="E110" t="str">
            <v>Зафаробод</v>
          </cell>
          <cell r="F110">
            <v>60800</v>
          </cell>
          <cell r="H110">
            <v>19</v>
          </cell>
        </row>
        <row r="111">
          <cell r="A111">
            <v>775</v>
          </cell>
          <cell r="B111" t="str">
            <v>Шерзот</v>
          </cell>
          <cell r="C111" t="str">
            <v>ф/х</v>
          </cell>
          <cell r="D111" t="str">
            <v>Х.Олимжон</v>
          </cell>
          <cell r="E111" t="str">
            <v>Зафаробод</v>
          </cell>
          <cell r="F111">
            <v>112800</v>
          </cell>
          <cell r="H111">
            <v>22</v>
          </cell>
        </row>
        <row r="112">
          <cell r="A112">
            <v>776</v>
          </cell>
          <cell r="B112" t="str">
            <v>Шухрат-1</v>
          </cell>
          <cell r="C112" t="str">
            <v>ф/х</v>
          </cell>
          <cell r="D112" t="str">
            <v>Х.Олимжон</v>
          </cell>
          <cell r="E112" t="str">
            <v>Зафаробод</v>
          </cell>
          <cell r="F112">
            <v>24900</v>
          </cell>
          <cell r="H112">
            <v>19</v>
          </cell>
        </row>
        <row r="113">
          <cell r="A113">
            <v>777</v>
          </cell>
          <cell r="B113" t="str">
            <v>Элёр-Сардор</v>
          </cell>
          <cell r="C113" t="str">
            <v>ф/х</v>
          </cell>
          <cell r="D113" t="str">
            <v>Х.Олимжон</v>
          </cell>
          <cell r="E113" t="str">
            <v>Зафаробод</v>
          </cell>
          <cell r="F113">
            <v>27000</v>
          </cell>
          <cell r="H113">
            <v>18</v>
          </cell>
        </row>
        <row r="114">
          <cell r="A114">
            <v>778</v>
          </cell>
          <cell r="B114" t="str">
            <v>Эргаш-Шербек</v>
          </cell>
          <cell r="C114" t="str">
            <v>ф/х</v>
          </cell>
          <cell r="D114" t="str">
            <v>Х.Олимжон</v>
          </cell>
          <cell r="E114" t="str">
            <v>Зафаробод</v>
          </cell>
          <cell r="F114">
            <v>21300</v>
          </cell>
          <cell r="H114">
            <v>15</v>
          </cell>
        </row>
        <row r="115">
          <cell r="A115">
            <v>779</v>
          </cell>
          <cell r="B115" t="str">
            <v>Эсанбой Умаров</v>
          </cell>
          <cell r="C115" t="str">
            <v>ф/х</v>
          </cell>
          <cell r="D115" t="str">
            <v>Х.Олимжон</v>
          </cell>
          <cell r="E115" t="str">
            <v>Зафаробод</v>
          </cell>
          <cell r="F115">
            <v>31000</v>
          </cell>
          <cell r="H115">
            <v>18</v>
          </cell>
        </row>
        <row r="116">
          <cell r="A116">
            <v>765</v>
          </cell>
          <cell r="B116" t="str">
            <v>Улуг-Тожибой</v>
          </cell>
          <cell r="C116" t="str">
            <v>б/т</v>
          </cell>
          <cell r="D116" t="str">
            <v>Х.Олимжон</v>
          </cell>
          <cell r="E116" t="str">
            <v>Зафаробод</v>
          </cell>
          <cell r="F116">
            <v>15500</v>
          </cell>
          <cell r="H116">
            <v>21</v>
          </cell>
        </row>
        <row r="117">
          <cell r="A117">
            <v>650</v>
          </cell>
          <cell r="B117" t="str">
            <v>CASSIO</v>
          </cell>
          <cell r="C117" t="str">
            <v>ф/х</v>
          </cell>
          <cell r="D117" t="str">
            <v>Ф.Хужаев</v>
          </cell>
          <cell r="E117" t="str">
            <v>Зафаробод</v>
          </cell>
          <cell r="F117">
            <v>13900</v>
          </cell>
          <cell r="H117">
            <v>17</v>
          </cell>
        </row>
        <row r="118">
          <cell r="A118">
            <v>651</v>
          </cell>
          <cell r="B118" t="str">
            <v>Аббос-Шахзод</v>
          </cell>
          <cell r="C118" t="str">
            <v>ф/х</v>
          </cell>
          <cell r="D118" t="str">
            <v>Ф.Хужаев</v>
          </cell>
          <cell r="E118" t="str">
            <v>Зафаробод</v>
          </cell>
          <cell r="F118">
            <v>29600</v>
          </cell>
          <cell r="J118">
            <v>8</v>
          </cell>
        </row>
        <row r="119">
          <cell r="A119">
            <v>652</v>
          </cell>
          <cell r="B119" t="str">
            <v>Азия-Д</v>
          </cell>
          <cell r="C119" t="str">
            <v>ф/х</v>
          </cell>
          <cell r="D119" t="str">
            <v>Ф.Хужаев</v>
          </cell>
          <cell r="E119" t="str">
            <v>Зафаробод</v>
          </cell>
          <cell r="F119">
            <v>16300</v>
          </cell>
          <cell r="J119">
            <v>5</v>
          </cell>
        </row>
        <row r="120">
          <cell r="A120">
            <v>653</v>
          </cell>
          <cell r="B120" t="str">
            <v>Албарегум</v>
          </cell>
          <cell r="C120" t="str">
            <v>ф/х</v>
          </cell>
          <cell r="D120" t="str">
            <v>Ф.Хужаев</v>
          </cell>
          <cell r="E120" t="str">
            <v>Зафаробод</v>
          </cell>
          <cell r="F120">
            <v>30200</v>
          </cell>
          <cell r="J120">
            <v>8</v>
          </cell>
        </row>
        <row r="121">
          <cell r="A121">
            <v>654</v>
          </cell>
          <cell r="B121" t="str">
            <v xml:space="preserve">Бехзод-Алишер </v>
          </cell>
          <cell r="C121" t="str">
            <v>ф/х</v>
          </cell>
          <cell r="D121" t="str">
            <v>Ф.Хужаев</v>
          </cell>
          <cell r="E121" t="str">
            <v>Зафаробод</v>
          </cell>
          <cell r="F121">
            <v>17300</v>
          </cell>
          <cell r="J121">
            <v>8</v>
          </cell>
        </row>
        <row r="122">
          <cell r="A122">
            <v>655</v>
          </cell>
          <cell r="B122" t="str">
            <v>Бодом тог</v>
          </cell>
          <cell r="C122" t="str">
            <v>ф/х</v>
          </cell>
          <cell r="D122" t="str">
            <v>Ф.Хужаев</v>
          </cell>
          <cell r="E122" t="str">
            <v>Зафаробод</v>
          </cell>
          <cell r="F122">
            <v>19600</v>
          </cell>
          <cell r="J122">
            <v>5</v>
          </cell>
        </row>
        <row r="123">
          <cell r="A123">
            <v>656</v>
          </cell>
          <cell r="B123" t="str">
            <v>Ботирхон</v>
          </cell>
          <cell r="C123" t="str">
            <v>ф/х</v>
          </cell>
          <cell r="D123" t="str">
            <v>Ф.Хужаев</v>
          </cell>
          <cell r="E123" t="str">
            <v>Зафаробод</v>
          </cell>
          <cell r="F123">
            <v>25000</v>
          </cell>
          <cell r="J123">
            <v>5</v>
          </cell>
        </row>
        <row r="124">
          <cell r="A124">
            <v>657</v>
          </cell>
          <cell r="B124" t="str">
            <v>Бунёд-Шер</v>
          </cell>
          <cell r="C124" t="str">
            <v>ф/х</v>
          </cell>
          <cell r="D124" t="str">
            <v>Ф.Хужаев</v>
          </cell>
          <cell r="E124" t="str">
            <v>Зафаробод</v>
          </cell>
          <cell r="F124">
            <v>14000</v>
          </cell>
          <cell r="J124">
            <v>6</v>
          </cell>
        </row>
        <row r="125">
          <cell r="A125">
            <v>658</v>
          </cell>
          <cell r="B125" t="str">
            <v>Гайрат</v>
          </cell>
          <cell r="C125" t="str">
            <v>ф/х</v>
          </cell>
          <cell r="D125" t="str">
            <v>Ф.Хужаев</v>
          </cell>
          <cell r="E125" t="str">
            <v>Зафаробод</v>
          </cell>
          <cell r="F125">
            <v>15000</v>
          </cell>
          <cell r="J125">
            <v>6</v>
          </cell>
        </row>
        <row r="126">
          <cell r="A126">
            <v>659</v>
          </cell>
          <cell r="B126" t="str">
            <v>Гараша</v>
          </cell>
          <cell r="C126" t="str">
            <v>ф/х</v>
          </cell>
          <cell r="D126" t="str">
            <v>Ф.Хужаев</v>
          </cell>
          <cell r="E126" t="str">
            <v>Зафаробод</v>
          </cell>
          <cell r="F126">
            <v>32400</v>
          </cell>
          <cell r="J126">
            <v>6</v>
          </cell>
        </row>
        <row r="127">
          <cell r="A127">
            <v>660</v>
          </cell>
          <cell r="B127" t="str">
            <v>Даврон ота</v>
          </cell>
          <cell r="C127" t="str">
            <v>ф/х</v>
          </cell>
          <cell r="D127" t="str">
            <v>Ф.Хужаев</v>
          </cell>
          <cell r="E127" t="str">
            <v>Зафаробод</v>
          </cell>
          <cell r="F127">
            <v>24500</v>
          </cell>
          <cell r="J127">
            <v>4</v>
          </cell>
        </row>
        <row r="128">
          <cell r="A128">
            <v>661</v>
          </cell>
          <cell r="B128" t="str">
            <v>Даврон юлдузи</v>
          </cell>
          <cell r="C128" t="str">
            <v>ф/х</v>
          </cell>
          <cell r="D128" t="str">
            <v>Ф.Хужаев</v>
          </cell>
          <cell r="E128" t="str">
            <v>Зафаробод</v>
          </cell>
          <cell r="F128">
            <v>27900</v>
          </cell>
          <cell r="J128">
            <v>4</v>
          </cell>
        </row>
        <row r="129">
          <cell r="A129">
            <v>662</v>
          </cell>
          <cell r="B129" t="str">
            <v>Дилмурод</v>
          </cell>
          <cell r="C129" t="str">
            <v>ф/х</v>
          </cell>
          <cell r="D129" t="str">
            <v>Ф.Хужаев</v>
          </cell>
          <cell r="E129" t="str">
            <v>Зафаробод</v>
          </cell>
          <cell r="F129">
            <v>96000</v>
          </cell>
          <cell r="J129">
            <v>8</v>
          </cell>
        </row>
        <row r="130">
          <cell r="A130">
            <v>663</v>
          </cell>
          <cell r="B130" t="str">
            <v>Дилшод-Бобобек</v>
          </cell>
          <cell r="C130" t="str">
            <v>ф/х</v>
          </cell>
          <cell r="D130" t="str">
            <v>Ф.Хужаев</v>
          </cell>
          <cell r="E130" t="str">
            <v>Зафаробод</v>
          </cell>
          <cell r="F130">
            <v>10000</v>
          </cell>
          <cell r="J130">
            <v>6</v>
          </cell>
        </row>
        <row r="131">
          <cell r="A131">
            <v>664</v>
          </cell>
          <cell r="B131" t="str">
            <v>Жиловдор бобо</v>
          </cell>
          <cell r="C131" t="str">
            <v>ф/х</v>
          </cell>
          <cell r="D131" t="str">
            <v>Ф.Хужаев</v>
          </cell>
          <cell r="E131" t="str">
            <v>Зафаробод</v>
          </cell>
          <cell r="F131">
            <v>15100</v>
          </cell>
          <cell r="J131">
            <v>8</v>
          </cell>
        </row>
        <row r="132">
          <cell r="A132">
            <v>665</v>
          </cell>
          <cell r="B132" t="str">
            <v>Зайнак-Малик</v>
          </cell>
          <cell r="C132" t="str">
            <v>ф/х</v>
          </cell>
          <cell r="D132" t="str">
            <v>Ф.Хужаев</v>
          </cell>
          <cell r="E132" t="str">
            <v>Зафаробод</v>
          </cell>
          <cell r="F132">
            <v>8000</v>
          </cell>
          <cell r="J132">
            <v>6</v>
          </cell>
        </row>
        <row r="133">
          <cell r="A133">
            <v>666</v>
          </cell>
          <cell r="B133" t="str">
            <v>Зарафшон</v>
          </cell>
          <cell r="C133" t="str">
            <v>ф/х</v>
          </cell>
          <cell r="D133" t="str">
            <v>Ф.Хужаев</v>
          </cell>
          <cell r="E133" t="str">
            <v>Зафаробод</v>
          </cell>
          <cell r="F133">
            <v>12200</v>
          </cell>
          <cell r="J133">
            <v>8</v>
          </cell>
        </row>
        <row r="134">
          <cell r="A134">
            <v>667</v>
          </cell>
          <cell r="B134" t="str">
            <v>Ислом ота</v>
          </cell>
          <cell r="C134" t="str">
            <v>ф/х</v>
          </cell>
          <cell r="D134" t="str">
            <v>Ф.Хужаев</v>
          </cell>
          <cell r="E134" t="str">
            <v>Зафаробод</v>
          </cell>
          <cell r="F134">
            <v>43300</v>
          </cell>
          <cell r="J134">
            <v>8</v>
          </cell>
        </row>
        <row r="135">
          <cell r="A135">
            <v>668</v>
          </cell>
          <cell r="B135" t="str">
            <v>Ислом-Азамат</v>
          </cell>
          <cell r="C135" t="str">
            <v>ф/х</v>
          </cell>
          <cell r="D135" t="str">
            <v>Ф.Хужаев</v>
          </cell>
          <cell r="E135" t="str">
            <v>Зафаробод</v>
          </cell>
          <cell r="F135">
            <v>6700</v>
          </cell>
          <cell r="J135">
            <v>4</v>
          </cell>
        </row>
        <row r="136">
          <cell r="A136">
            <v>669</v>
          </cell>
          <cell r="B136" t="str">
            <v>Кораобдол</v>
          </cell>
          <cell r="C136" t="str">
            <v>ф/х</v>
          </cell>
          <cell r="D136" t="str">
            <v>Ф.Хужаев</v>
          </cell>
          <cell r="E136" t="str">
            <v>Зафаробод</v>
          </cell>
          <cell r="F136">
            <v>3700</v>
          </cell>
          <cell r="J136">
            <v>5</v>
          </cell>
        </row>
        <row r="137">
          <cell r="A137">
            <v>670</v>
          </cell>
          <cell r="B137" t="str">
            <v>Лазизбек-Байрамбек</v>
          </cell>
          <cell r="C137" t="str">
            <v>ф/х</v>
          </cell>
          <cell r="D137" t="str">
            <v>Ф.Хужаев</v>
          </cell>
          <cell r="E137" t="str">
            <v>Зафаробод</v>
          </cell>
          <cell r="F137">
            <v>20200</v>
          </cell>
          <cell r="J137">
            <v>4</v>
          </cell>
        </row>
        <row r="138">
          <cell r="A138">
            <v>671</v>
          </cell>
          <cell r="B138" t="str">
            <v>Лазизбек-Назарбек</v>
          </cell>
          <cell r="C138" t="str">
            <v>ф/х</v>
          </cell>
          <cell r="D138" t="str">
            <v>Ф.Хужаев</v>
          </cell>
          <cell r="E138" t="str">
            <v>Зафаробод</v>
          </cell>
          <cell r="F138">
            <v>8000</v>
          </cell>
          <cell r="J138">
            <v>5</v>
          </cell>
        </row>
        <row r="139">
          <cell r="A139">
            <v>672</v>
          </cell>
          <cell r="B139" t="str">
            <v>Мамай</v>
          </cell>
          <cell r="C139" t="str">
            <v>ф/х</v>
          </cell>
          <cell r="D139" t="str">
            <v>Ф.Хужаев</v>
          </cell>
          <cell r="E139" t="str">
            <v>Зафаробод</v>
          </cell>
          <cell r="F139">
            <v>34000</v>
          </cell>
          <cell r="J139">
            <v>6</v>
          </cell>
        </row>
        <row r="140">
          <cell r="A140">
            <v>673</v>
          </cell>
          <cell r="B140" t="str">
            <v>Миржалол-М</v>
          </cell>
          <cell r="C140" t="str">
            <v>ф/х</v>
          </cell>
          <cell r="D140" t="str">
            <v>Ф.Хужаев</v>
          </cell>
          <cell r="E140" t="str">
            <v>Зафаробод</v>
          </cell>
          <cell r="F140">
            <v>28800</v>
          </cell>
          <cell r="J140">
            <v>4</v>
          </cell>
        </row>
        <row r="141">
          <cell r="A141">
            <v>674</v>
          </cell>
          <cell r="B141" t="str">
            <v>Навбахор</v>
          </cell>
          <cell r="C141" t="str">
            <v>ф/х</v>
          </cell>
          <cell r="D141" t="str">
            <v>Ф.Хужаев</v>
          </cell>
          <cell r="E141" t="str">
            <v>Зафаробод</v>
          </cell>
          <cell r="F141">
            <v>22400</v>
          </cell>
          <cell r="J141">
            <v>6</v>
          </cell>
        </row>
        <row r="142">
          <cell r="A142">
            <v>675</v>
          </cell>
          <cell r="B142" t="str">
            <v>Нажубулло</v>
          </cell>
          <cell r="C142" t="str">
            <v>ф/х</v>
          </cell>
          <cell r="D142" t="str">
            <v>Ф.Хужаев</v>
          </cell>
          <cell r="E142" t="str">
            <v>Зафаробод</v>
          </cell>
          <cell r="F142">
            <v>6700</v>
          </cell>
          <cell r="J142">
            <v>4</v>
          </cell>
        </row>
        <row r="143">
          <cell r="A143">
            <v>676</v>
          </cell>
          <cell r="B143" t="str">
            <v>Нурафшон</v>
          </cell>
          <cell r="C143" t="str">
            <v>ф/х</v>
          </cell>
          <cell r="D143" t="str">
            <v>Ф.Хужаев</v>
          </cell>
          <cell r="E143" t="str">
            <v>Зафаробод</v>
          </cell>
          <cell r="F143">
            <v>9000</v>
          </cell>
          <cell r="J143">
            <v>6</v>
          </cell>
        </row>
        <row r="144">
          <cell r="A144">
            <v>677</v>
          </cell>
          <cell r="B144" t="str">
            <v>Нурота-чашма</v>
          </cell>
          <cell r="C144" t="str">
            <v>ф/х</v>
          </cell>
          <cell r="D144" t="str">
            <v>Ф.Хужаев</v>
          </cell>
          <cell r="E144" t="str">
            <v>Зафаробод</v>
          </cell>
          <cell r="F144">
            <v>7800</v>
          </cell>
          <cell r="J144">
            <v>4</v>
          </cell>
        </row>
        <row r="145">
          <cell r="A145">
            <v>678</v>
          </cell>
          <cell r="B145" t="str">
            <v>Обит-Нур</v>
          </cell>
          <cell r="C145" t="str">
            <v>ф/х</v>
          </cell>
          <cell r="D145" t="str">
            <v>Ф.Хужаев</v>
          </cell>
          <cell r="E145" t="str">
            <v>Зафаробод</v>
          </cell>
          <cell r="F145">
            <v>13000</v>
          </cell>
          <cell r="J145">
            <v>6</v>
          </cell>
        </row>
        <row r="146">
          <cell r="A146">
            <v>679</v>
          </cell>
          <cell r="B146" t="str">
            <v>Озод</v>
          </cell>
          <cell r="C146" t="str">
            <v>ф/х</v>
          </cell>
          <cell r="D146" t="str">
            <v>Ф.Хужаев</v>
          </cell>
          <cell r="E146" t="str">
            <v>Зафаробод</v>
          </cell>
          <cell r="F146">
            <v>49200</v>
          </cell>
          <cell r="J146">
            <v>2</v>
          </cell>
        </row>
        <row r="147">
          <cell r="A147">
            <v>680</v>
          </cell>
          <cell r="B147" t="str">
            <v>Ок-чакмок</v>
          </cell>
          <cell r="C147" t="str">
            <v>ф/х</v>
          </cell>
          <cell r="D147" t="str">
            <v>Ф.Хужаев</v>
          </cell>
          <cell r="E147" t="str">
            <v>Зафаробод</v>
          </cell>
          <cell r="F147">
            <v>15900</v>
          </cell>
          <cell r="J147">
            <v>2</v>
          </cell>
        </row>
        <row r="148">
          <cell r="A148">
            <v>681</v>
          </cell>
          <cell r="B148" t="str">
            <v>Омонбой</v>
          </cell>
          <cell r="C148" t="str">
            <v>ф/х</v>
          </cell>
          <cell r="D148" t="str">
            <v>Ф.Хужаев</v>
          </cell>
          <cell r="E148" t="str">
            <v>Зафаробод</v>
          </cell>
          <cell r="F148">
            <v>20400</v>
          </cell>
          <cell r="J148">
            <v>6</v>
          </cell>
        </row>
        <row r="149">
          <cell r="A149">
            <v>682</v>
          </cell>
          <cell r="B149" t="str">
            <v>Омон-Жума</v>
          </cell>
          <cell r="C149" t="str">
            <v>ф/х</v>
          </cell>
          <cell r="D149" t="str">
            <v>Ф.Хужаев</v>
          </cell>
          <cell r="E149" t="str">
            <v>Зафаробод</v>
          </cell>
          <cell r="F149">
            <v>37000</v>
          </cell>
          <cell r="J149">
            <v>2</v>
          </cell>
        </row>
        <row r="150">
          <cell r="A150">
            <v>683</v>
          </cell>
          <cell r="B150" t="str">
            <v>Орзу-Холмурод</v>
          </cell>
          <cell r="C150" t="str">
            <v>ф/х</v>
          </cell>
          <cell r="D150" t="str">
            <v>Ф.Хужаев</v>
          </cell>
          <cell r="E150" t="str">
            <v>Зафаробод</v>
          </cell>
          <cell r="F150">
            <v>13700</v>
          </cell>
          <cell r="J150">
            <v>6</v>
          </cell>
        </row>
        <row r="151">
          <cell r="A151">
            <v>684</v>
          </cell>
          <cell r="B151" t="str">
            <v>Помир</v>
          </cell>
          <cell r="C151" t="str">
            <v>ф/х</v>
          </cell>
          <cell r="D151" t="str">
            <v>Ф.Хужаев</v>
          </cell>
          <cell r="E151" t="str">
            <v>Зафаробод</v>
          </cell>
          <cell r="F151">
            <v>12300</v>
          </cell>
          <cell r="J151">
            <v>6</v>
          </cell>
        </row>
        <row r="152">
          <cell r="A152">
            <v>685</v>
          </cell>
          <cell r="B152" t="str">
            <v>Пулат</v>
          </cell>
          <cell r="C152" t="str">
            <v>ф/х</v>
          </cell>
          <cell r="D152" t="str">
            <v>Ф.Хужаев</v>
          </cell>
          <cell r="E152" t="str">
            <v>Зафаробод</v>
          </cell>
          <cell r="F152">
            <v>12200</v>
          </cell>
          <cell r="J152">
            <v>6</v>
          </cell>
        </row>
        <row r="153">
          <cell r="A153">
            <v>686</v>
          </cell>
          <cell r="B153" t="str">
            <v>Сайхун</v>
          </cell>
          <cell r="C153" t="str">
            <v>ф/х</v>
          </cell>
          <cell r="D153" t="str">
            <v>Ф.Хужаев</v>
          </cell>
          <cell r="E153" t="str">
            <v>Зафаробод</v>
          </cell>
          <cell r="F153">
            <v>35400</v>
          </cell>
          <cell r="J153">
            <v>6</v>
          </cell>
        </row>
        <row r="154">
          <cell r="A154">
            <v>687</v>
          </cell>
          <cell r="B154" t="str">
            <v>Самовит-Суворий</v>
          </cell>
          <cell r="C154" t="str">
            <v>ф/х</v>
          </cell>
          <cell r="D154" t="str">
            <v>Ф.Хужаев</v>
          </cell>
          <cell r="E154" t="str">
            <v>Зафаробод</v>
          </cell>
          <cell r="F154">
            <v>20000</v>
          </cell>
          <cell r="J154">
            <v>6</v>
          </cell>
        </row>
        <row r="155">
          <cell r="A155">
            <v>688</v>
          </cell>
          <cell r="B155" t="str">
            <v>Семуруг</v>
          </cell>
          <cell r="C155" t="str">
            <v>ф/х</v>
          </cell>
          <cell r="D155" t="str">
            <v>Ф.Хужаев</v>
          </cell>
          <cell r="E155" t="str">
            <v>Зафаробод</v>
          </cell>
          <cell r="F155">
            <v>23900</v>
          </cell>
          <cell r="J155">
            <v>6</v>
          </cell>
        </row>
        <row r="156">
          <cell r="A156">
            <v>689</v>
          </cell>
          <cell r="B156" t="str">
            <v>Темир ковук</v>
          </cell>
          <cell r="C156" t="str">
            <v>ф/х</v>
          </cell>
          <cell r="D156" t="str">
            <v>Ф.Хужаев</v>
          </cell>
          <cell r="E156" t="str">
            <v>Зафаробод</v>
          </cell>
          <cell r="F156">
            <v>15500</v>
          </cell>
          <cell r="J156">
            <v>6</v>
          </cell>
        </row>
        <row r="157">
          <cell r="A157">
            <v>690</v>
          </cell>
          <cell r="B157" t="str">
            <v>Тугилов Алижон</v>
          </cell>
          <cell r="C157" t="str">
            <v>ф/х</v>
          </cell>
          <cell r="D157" t="str">
            <v>Ф.Хужаев</v>
          </cell>
          <cell r="E157" t="str">
            <v>Зафаробод</v>
          </cell>
          <cell r="F157">
            <v>14200</v>
          </cell>
          <cell r="J157">
            <v>6</v>
          </cell>
        </row>
        <row r="158">
          <cell r="A158">
            <v>691</v>
          </cell>
          <cell r="B158" t="str">
            <v>Унар ота</v>
          </cell>
          <cell r="C158" t="str">
            <v>ф/х</v>
          </cell>
          <cell r="D158" t="str">
            <v>Ф.Хужаев</v>
          </cell>
          <cell r="E158" t="str">
            <v>Зафаробод</v>
          </cell>
          <cell r="F158">
            <v>10800</v>
          </cell>
          <cell r="J158">
            <v>5</v>
          </cell>
        </row>
        <row r="159">
          <cell r="A159">
            <v>692</v>
          </cell>
          <cell r="B159" t="str">
            <v>Усмон ота</v>
          </cell>
          <cell r="C159" t="str">
            <v>ф/х</v>
          </cell>
          <cell r="D159" t="str">
            <v>Ф.Хужаев</v>
          </cell>
          <cell r="E159" t="str">
            <v>Зафаробод</v>
          </cell>
          <cell r="F159">
            <v>46500</v>
          </cell>
          <cell r="J159">
            <v>6</v>
          </cell>
        </row>
        <row r="160">
          <cell r="A160">
            <v>693</v>
          </cell>
          <cell r="B160" t="str">
            <v>Усмон шох</v>
          </cell>
          <cell r="C160" t="str">
            <v>ф/х</v>
          </cell>
          <cell r="D160" t="str">
            <v>Ф.Хужаев</v>
          </cell>
          <cell r="E160" t="str">
            <v>Зафаробод</v>
          </cell>
          <cell r="F160">
            <v>14200</v>
          </cell>
          <cell r="J160">
            <v>2</v>
          </cell>
        </row>
        <row r="161">
          <cell r="A161">
            <v>694</v>
          </cell>
          <cell r="B161" t="str">
            <v>Фазли-Олга</v>
          </cell>
          <cell r="C161" t="str">
            <v>ф/х</v>
          </cell>
          <cell r="D161" t="str">
            <v>Ф.Хужаев</v>
          </cell>
          <cell r="E161" t="str">
            <v>Зафаробод</v>
          </cell>
          <cell r="F161">
            <v>53800</v>
          </cell>
          <cell r="J161">
            <v>2</v>
          </cell>
        </row>
        <row r="162">
          <cell r="A162">
            <v>695</v>
          </cell>
          <cell r="B162" t="str">
            <v>Фуркатшер</v>
          </cell>
          <cell r="C162" t="str">
            <v>ф/х</v>
          </cell>
          <cell r="D162" t="str">
            <v>Ф.Хужаев</v>
          </cell>
          <cell r="E162" t="str">
            <v>Зафаробод</v>
          </cell>
          <cell r="F162">
            <v>22400</v>
          </cell>
          <cell r="J162">
            <v>3</v>
          </cell>
        </row>
        <row r="163">
          <cell r="A163">
            <v>696</v>
          </cell>
          <cell r="B163" t="str">
            <v>Хидир-Хуроз</v>
          </cell>
          <cell r="C163" t="str">
            <v>ф/х</v>
          </cell>
          <cell r="D163" t="str">
            <v>Ф.Хужаев</v>
          </cell>
          <cell r="E163" t="str">
            <v>Зафаробод</v>
          </cell>
          <cell r="F163">
            <v>6500</v>
          </cell>
          <cell r="J163">
            <v>4</v>
          </cell>
        </row>
        <row r="164">
          <cell r="A164">
            <v>697</v>
          </cell>
          <cell r="B164" t="str">
            <v>Хондамир</v>
          </cell>
          <cell r="C164" t="str">
            <v>ф/х</v>
          </cell>
          <cell r="D164" t="str">
            <v>Ф.Хужаев</v>
          </cell>
          <cell r="E164" t="str">
            <v>Зафаробод</v>
          </cell>
          <cell r="F164">
            <v>64500</v>
          </cell>
          <cell r="J164">
            <v>2</v>
          </cell>
        </row>
        <row r="165">
          <cell r="A165">
            <v>698</v>
          </cell>
          <cell r="B165" t="str">
            <v>Чорагон-Хаёт</v>
          </cell>
          <cell r="C165" t="str">
            <v>ф/х</v>
          </cell>
          <cell r="D165" t="str">
            <v>Ф.Хужаев</v>
          </cell>
          <cell r="E165" t="str">
            <v>Зафаробод</v>
          </cell>
          <cell r="F165">
            <v>37400</v>
          </cell>
          <cell r="J165">
            <v>4</v>
          </cell>
        </row>
        <row r="166">
          <cell r="A166">
            <v>699</v>
          </cell>
          <cell r="B166" t="str">
            <v>Шох Усмонлик Ражаб</v>
          </cell>
          <cell r="C166" t="str">
            <v>ф/х</v>
          </cell>
          <cell r="D166" t="str">
            <v>Ф.Хужаев</v>
          </cell>
          <cell r="E166" t="str">
            <v>Зафаробод</v>
          </cell>
          <cell r="F166">
            <v>23300</v>
          </cell>
          <cell r="J166">
            <v>2</v>
          </cell>
        </row>
        <row r="167">
          <cell r="A167">
            <v>700</v>
          </cell>
          <cell r="B167" t="str">
            <v>Шох-Жахон</v>
          </cell>
          <cell r="C167" t="str">
            <v>ф/х</v>
          </cell>
          <cell r="D167" t="str">
            <v>Ф.Хужаев</v>
          </cell>
          <cell r="E167" t="str">
            <v>Зафаробод</v>
          </cell>
          <cell r="F167">
            <v>34000</v>
          </cell>
          <cell r="J167">
            <v>3</v>
          </cell>
        </row>
        <row r="168">
          <cell r="A168">
            <v>701</v>
          </cell>
          <cell r="B168" t="str">
            <v>Шох-усмон</v>
          </cell>
          <cell r="C168" t="str">
            <v>ф/х</v>
          </cell>
          <cell r="D168" t="str">
            <v>Ф.Хужаев</v>
          </cell>
          <cell r="E168" t="str">
            <v>Зафаробод</v>
          </cell>
          <cell r="F168">
            <v>45000</v>
          </cell>
          <cell r="J168">
            <v>2</v>
          </cell>
        </row>
        <row r="169">
          <cell r="A169">
            <v>702</v>
          </cell>
          <cell r="B169" t="str">
            <v>Шухрат</v>
          </cell>
          <cell r="C169" t="str">
            <v>ф/х</v>
          </cell>
          <cell r="D169" t="str">
            <v>Ф.Хужаев</v>
          </cell>
          <cell r="E169" t="str">
            <v>Зафаробод</v>
          </cell>
          <cell r="F169">
            <v>65200</v>
          </cell>
          <cell r="J169">
            <v>2</v>
          </cell>
        </row>
        <row r="170">
          <cell r="A170">
            <v>614</v>
          </cell>
          <cell r="B170" t="str">
            <v>Абдурахмон кассоб</v>
          </cell>
          <cell r="C170" t="str">
            <v>ф/х</v>
          </cell>
          <cell r="D170" t="str">
            <v>Тинчлик</v>
          </cell>
          <cell r="E170" t="str">
            <v>Зафаробод</v>
          </cell>
          <cell r="F170">
            <v>31000</v>
          </cell>
          <cell r="H170">
            <v>8</v>
          </cell>
        </row>
        <row r="171">
          <cell r="A171">
            <v>616</v>
          </cell>
          <cell r="B171" t="str">
            <v>Артурбек</v>
          </cell>
          <cell r="C171" t="str">
            <v>ф/х</v>
          </cell>
          <cell r="D171" t="str">
            <v>Тинчлик</v>
          </cell>
          <cell r="E171" t="str">
            <v>Зафаробод</v>
          </cell>
          <cell r="F171">
            <v>10000</v>
          </cell>
          <cell r="H171">
            <v>11</v>
          </cell>
        </row>
        <row r="172">
          <cell r="A172">
            <v>617</v>
          </cell>
          <cell r="B172" t="str">
            <v>Бехзод</v>
          </cell>
          <cell r="C172" t="str">
            <v>ф/х</v>
          </cell>
          <cell r="D172" t="str">
            <v>Тинчлик</v>
          </cell>
          <cell r="E172" t="str">
            <v>Зафаробод</v>
          </cell>
          <cell r="F172">
            <v>27000</v>
          </cell>
          <cell r="H172">
            <v>14</v>
          </cell>
        </row>
        <row r="173">
          <cell r="A173">
            <v>618</v>
          </cell>
          <cell r="B173" t="str">
            <v>Боглон-Алимбек</v>
          </cell>
          <cell r="C173" t="str">
            <v>ф/х</v>
          </cell>
          <cell r="D173" t="str">
            <v>Тинчлик</v>
          </cell>
          <cell r="E173" t="str">
            <v>Зафаробод</v>
          </cell>
          <cell r="F173">
            <v>23700</v>
          </cell>
          <cell r="H173">
            <v>16</v>
          </cell>
        </row>
        <row r="174">
          <cell r="A174">
            <v>619</v>
          </cell>
          <cell r="B174" t="str">
            <v>Галлакор-Вахоб</v>
          </cell>
          <cell r="C174" t="str">
            <v>ф/х</v>
          </cell>
          <cell r="D174" t="str">
            <v>Тинчлик</v>
          </cell>
          <cell r="E174" t="str">
            <v>Зафаробод</v>
          </cell>
          <cell r="F174">
            <v>69000</v>
          </cell>
          <cell r="H174">
            <v>15</v>
          </cell>
        </row>
        <row r="175">
          <cell r="A175">
            <v>620</v>
          </cell>
          <cell r="B175" t="str">
            <v>Гулбадан-Ой</v>
          </cell>
          <cell r="C175" t="str">
            <v>ф/х</v>
          </cell>
          <cell r="D175" t="str">
            <v>Тинчлик</v>
          </cell>
          <cell r="E175" t="str">
            <v>Зафаробод</v>
          </cell>
          <cell r="F175">
            <v>10400</v>
          </cell>
          <cell r="H175">
            <v>13</v>
          </cell>
        </row>
        <row r="176">
          <cell r="A176">
            <v>621</v>
          </cell>
          <cell r="B176" t="str">
            <v>Диёр-Икром</v>
          </cell>
          <cell r="C176" t="str">
            <v>ф/х</v>
          </cell>
          <cell r="D176" t="str">
            <v>Тинчлик</v>
          </cell>
          <cell r="E176" t="str">
            <v>Зафаробод</v>
          </cell>
          <cell r="F176">
            <v>9100</v>
          </cell>
          <cell r="H176">
            <v>14</v>
          </cell>
        </row>
        <row r="177">
          <cell r="A177">
            <v>622</v>
          </cell>
          <cell r="B177" t="str">
            <v>Жамила</v>
          </cell>
          <cell r="C177" t="str">
            <v>ф/х</v>
          </cell>
          <cell r="D177" t="str">
            <v>Тинчлик</v>
          </cell>
          <cell r="E177" t="str">
            <v>Зафаробод</v>
          </cell>
          <cell r="F177">
            <v>24500</v>
          </cell>
          <cell r="H177">
            <v>13</v>
          </cell>
        </row>
        <row r="178">
          <cell r="A178">
            <v>623</v>
          </cell>
          <cell r="B178" t="str">
            <v>Жахон-Диёр</v>
          </cell>
          <cell r="C178" t="str">
            <v>ф/х</v>
          </cell>
          <cell r="D178" t="str">
            <v>Тинчлик</v>
          </cell>
          <cell r="E178" t="str">
            <v>Зафаробод</v>
          </cell>
          <cell r="F178">
            <v>9100</v>
          </cell>
          <cell r="H178">
            <v>15</v>
          </cell>
        </row>
        <row r="179">
          <cell r="A179">
            <v>624</v>
          </cell>
          <cell r="B179" t="str">
            <v>Жийда гули</v>
          </cell>
          <cell r="C179" t="str">
            <v>ф/х</v>
          </cell>
          <cell r="D179" t="str">
            <v>Тинчлик</v>
          </cell>
          <cell r="E179" t="str">
            <v>Зафаробод</v>
          </cell>
          <cell r="F179">
            <v>14200</v>
          </cell>
          <cell r="H179">
            <v>12</v>
          </cell>
        </row>
        <row r="180">
          <cell r="A180">
            <v>625</v>
          </cell>
          <cell r="B180" t="str">
            <v>Жуниёр</v>
          </cell>
          <cell r="C180" t="str">
            <v>ф/х</v>
          </cell>
          <cell r="D180" t="str">
            <v>Тинчлик</v>
          </cell>
          <cell r="E180" t="str">
            <v>Зафаробод</v>
          </cell>
          <cell r="F180">
            <v>24300</v>
          </cell>
          <cell r="H180">
            <v>15</v>
          </cell>
        </row>
        <row r="181">
          <cell r="A181">
            <v>626</v>
          </cell>
          <cell r="B181" t="str">
            <v>Зиндагони</v>
          </cell>
          <cell r="C181" t="str">
            <v>ф/х</v>
          </cell>
          <cell r="D181" t="str">
            <v>Тинчлик</v>
          </cell>
          <cell r="E181" t="str">
            <v>Зафаробод</v>
          </cell>
          <cell r="F181">
            <v>20900</v>
          </cell>
          <cell r="H181">
            <v>14</v>
          </cell>
        </row>
        <row r="182">
          <cell r="A182">
            <v>627</v>
          </cell>
          <cell r="B182" t="str">
            <v>Истикбол-А</v>
          </cell>
          <cell r="C182" t="str">
            <v>ф/х</v>
          </cell>
          <cell r="D182" t="str">
            <v>Тинчлик</v>
          </cell>
          <cell r="E182" t="str">
            <v>Зафаробод</v>
          </cell>
          <cell r="F182">
            <v>25900</v>
          </cell>
          <cell r="H182">
            <v>14</v>
          </cell>
        </row>
        <row r="183">
          <cell r="A183">
            <v>628</v>
          </cell>
          <cell r="B183" t="str">
            <v>Кукон</v>
          </cell>
          <cell r="C183" t="str">
            <v>ф/х</v>
          </cell>
          <cell r="D183" t="str">
            <v>Тинчлик</v>
          </cell>
          <cell r="E183" t="str">
            <v>Зафаробод</v>
          </cell>
          <cell r="F183">
            <v>58300</v>
          </cell>
          <cell r="H183">
            <v>15</v>
          </cell>
        </row>
        <row r="184">
          <cell r="A184">
            <v>629</v>
          </cell>
          <cell r="B184" t="str">
            <v>Кукон-Диёр</v>
          </cell>
          <cell r="C184" t="str">
            <v>ф/х</v>
          </cell>
          <cell r="D184" t="str">
            <v>Тинчлик</v>
          </cell>
          <cell r="E184" t="str">
            <v>Зафаробод</v>
          </cell>
          <cell r="F184">
            <v>14200</v>
          </cell>
          <cell r="H184">
            <v>15</v>
          </cell>
        </row>
        <row r="185">
          <cell r="A185">
            <v>630</v>
          </cell>
          <cell r="B185" t="str">
            <v>Кушар бобо</v>
          </cell>
          <cell r="C185" t="str">
            <v>ф/х</v>
          </cell>
          <cell r="D185" t="str">
            <v>Тинчлик</v>
          </cell>
          <cell r="E185" t="str">
            <v>Зафаробод</v>
          </cell>
          <cell r="F185">
            <v>27000</v>
          </cell>
          <cell r="H185">
            <v>13</v>
          </cell>
        </row>
        <row r="186">
          <cell r="A186">
            <v>631</v>
          </cell>
          <cell r="B186" t="str">
            <v>Мадина</v>
          </cell>
          <cell r="C186" t="str">
            <v>ф/х</v>
          </cell>
          <cell r="D186" t="str">
            <v>Тинчлик</v>
          </cell>
          <cell r="E186" t="str">
            <v>Зафаробод</v>
          </cell>
          <cell r="F186">
            <v>23400</v>
          </cell>
          <cell r="H186">
            <v>15</v>
          </cell>
        </row>
        <row r="187">
          <cell r="A187">
            <v>632</v>
          </cell>
          <cell r="B187" t="str">
            <v>Мухтарам Абдуганиева</v>
          </cell>
          <cell r="C187" t="str">
            <v>ф/х</v>
          </cell>
          <cell r="D187" t="str">
            <v>Тинчлик</v>
          </cell>
          <cell r="E187" t="str">
            <v>Зафаробод</v>
          </cell>
          <cell r="F187">
            <v>6000</v>
          </cell>
          <cell r="H187">
            <v>15</v>
          </cell>
        </row>
        <row r="188">
          <cell r="A188">
            <v>633</v>
          </cell>
          <cell r="B188" t="str">
            <v>Норкул бобо</v>
          </cell>
          <cell r="C188" t="str">
            <v>ф/х</v>
          </cell>
          <cell r="D188" t="str">
            <v>Тинчлик</v>
          </cell>
          <cell r="E188" t="str">
            <v>Зафаробод</v>
          </cell>
          <cell r="F188">
            <v>31700</v>
          </cell>
          <cell r="H188">
            <v>16</v>
          </cell>
        </row>
        <row r="189">
          <cell r="A189">
            <v>634</v>
          </cell>
          <cell r="B189" t="str">
            <v>Панжан-гушт</v>
          </cell>
          <cell r="C189" t="str">
            <v>ф/х</v>
          </cell>
          <cell r="D189" t="str">
            <v>Тинчлик</v>
          </cell>
          <cell r="E189" t="str">
            <v>Зафаробод</v>
          </cell>
          <cell r="F189">
            <v>16800</v>
          </cell>
          <cell r="H189">
            <v>15</v>
          </cell>
        </row>
        <row r="190">
          <cell r="A190">
            <v>635</v>
          </cell>
          <cell r="B190" t="str">
            <v>Панждара</v>
          </cell>
          <cell r="C190" t="str">
            <v>ф/х</v>
          </cell>
          <cell r="D190" t="str">
            <v>Тинчлик</v>
          </cell>
          <cell r="E190" t="str">
            <v>Зафаробод</v>
          </cell>
          <cell r="F190">
            <v>37900</v>
          </cell>
          <cell r="H190">
            <v>14</v>
          </cell>
        </row>
        <row r="191">
          <cell r="A191">
            <v>636</v>
          </cell>
          <cell r="B191" t="str">
            <v>Расул-Азим</v>
          </cell>
          <cell r="C191" t="str">
            <v>ф/х</v>
          </cell>
          <cell r="D191" t="str">
            <v>Тинчлик</v>
          </cell>
          <cell r="E191" t="str">
            <v>Зафаробод</v>
          </cell>
          <cell r="F191">
            <v>21600</v>
          </cell>
          <cell r="H191">
            <v>11</v>
          </cell>
        </row>
        <row r="192">
          <cell r="A192">
            <v>637</v>
          </cell>
          <cell r="B192" t="str">
            <v>Рахматулла-Эркин</v>
          </cell>
          <cell r="C192" t="str">
            <v>ф/х</v>
          </cell>
          <cell r="D192" t="str">
            <v>Тинчлик</v>
          </cell>
          <cell r="E192" t="str">
            <v>Зафаробод</v>
          </cell>
          <cell r="F192">
            <v>20800</v>
          </cell>
          <cell r="H192">
            <v>13</v>
          </cell>
        </row>
        <row r="193">
          <cell r="A193">
            <v>638</v>
          </cell>
          <cell r="B193" t="str">
            <v>Руслан-Беки</v>
          </cell>
          <cell r="C193" t="str">
            <v>ф/х</v>
          </cell>
          <cell r="D193" t="str">
            <v>Тинчлик</v>
          </cell>
          <cell r="E193" t="str">
            <v>Зафаробод</v>
          </cell>
          <cell r="F193">
            <v>15000</v>
          </cell>
          <cell r="H193">
            <v>16</v>
          </cell>
        </row>
        <row r="194">
          <cell r="A194">
            <v>639</v>
          </cell>
          <cell r="B194" t="str">
            <v>Садо</v>
          </cell>
          <cell r="C194" t="str">
            <v>ф/х</v>
          </cell>
          <cell r="D194" t="str">
            <v>Тинчлик</v>
          </cell>
          <cell r="E194" t="str">
            <v>Зафаробод</v>
          </cell>
          <cell r="F194">
            <v>21800</v>
          </cell>
          <cell r="H194">
            <v>16</v>
          </cell>
        </row>
        <row r="195">
          <cell r="A195">
            <v>640</v>
          </cell>
          <cell r="B195" t="str">
            <v>Сайёд</v>
          </cell>
          <cell r="C195" t="str">
            <v>ф/х</v>
          </cell>
          <cell r="D195" t="str">
            <v>Тинчлик</v>
          </cell>
          <cell r="E195" t="str">
            <v>Зафаробод</v>
          </cell>
          <cell r="F195">
            <v>19600</v>
          </cell>
          <cell r="H195">
            <v>15</v>
          </cell>
        </row>
        <row r="196">
          <cell r="A196">
            <v>641</v>
          </cell>
          <cell r="B196" t="str">
            <v>Тошпулат ота</v>
          </cell>
          <cell r="C196" t="str">
            <v>ф/х</v>
          </cell>
          <cell r="D196" t="str">
            <v>Тинчлик</v>
          </cell>
          <cell r="E196" t="str">
            <v>Зафаробод</v>
          </cell>
          <cell r="F196">
            <v>34500</v>
          </cell>
          <cell r="H196">
            <v>15</v>
          </cell>
        </row>
        <row r="197">
          <cell r="A197">
            <v>642</v>
          </cell>
          <cell r="B197" t="str">
            <v>Уткир-Нодира</v>
          </cell>
          <cell r="C197" t="str">
            <v>ф/х</v>
          </cell>
          <cell r="D197" t="str">
            <v>Тинчлик</v>
          </cell>
          <cell r="E197" t="str">
            <v>Зафаробод</v>
          </cell>
          <cell r="F197">
            <v>27500</v>
          </cell>
          <cell r="H197">
            <v>16</v>
          </cell>
        </row>
        <row r="198">
          <cell r="A198">
            <v>643</v>
          </cell>
          <cell r="B198" t="str">
            <v>Феруз-1</v>
          </cell>
          <cell r="C198" t="str">
            <v>ф/х</v>
          </cell>
          <cell r="D198" t="str">
            <v>Тинчлик</v>
          </cell>
          <cell r="E198" t="str">
            <v>Зафаробод</v>
          </cell>
          <cell r="F198">
            <v>22300</v>
          </cell>
          <cell r="H198">
            <v>15</v>
          </cell>
        </row>
        <row r="199">
          <cell r="A199">
            <v>644</v>
          </cell>
          <cell r="B199" t="str">
            <v>Чашмаи дил</v>
          </cell>
          <cell r="C199" t="str">
            <v>ф/х</v>
          </cell>
          <cell r="D199" t="str">
            <v>Тинчлик</v>
          </cell>
          <cell r="E199" t="str">
            <v>Зафаробод</v>
          </cell>
          <cell r="F199">
            <v>27200</v>
          </cell>
          <cell r="H199">
            <v>15</v>
          </cell>
        </row>
        <row r="200">
          <cell r="A200">
            <v>645</v>
          </cell>
          <cell r="B200" t="str">
            <v>Чашмаи обод</v>
          </cell>
          <cell r="C200" t="str">
            <v>ф/х</v>
          </cell>
          <cell r="D200" t="str">
            <v>Тинчлик</v>
          </cell>
          <cell r="E200" t="str">
            <v>Зафаробод</v>
          </cell>
          <cell r="F200">
            <v>22300</v>
          </cell>
          <cell r="H200">
            <v>12</v>
          </cell>
        </row>
        <row r="201">
          <cell r="A201">
            <v>646</v>
          </cell>
          <cell r="B201" t="str">
            <v>Шабнам</v>
          </cell>
          <cell r="C201" t="str">
            <v>ф/х</v>
          </cell>
          <cell r="D201" t="str">
            <v>Тинчлик</v>
          </cell>
          <cell r="E201" t="str">
            <v>Зафаробод</v>
          </cell>
          <cell r="F201">
            <v>23400</v>
          </cell>
          <cell r="H201">
            <v>14</v>
          </cell>
        </row>
        <row r="202">
          <cell r="A202">
            <v>647</v>
          </cell>
          <cell r="B202" t="str">
            <v>Ширин-Анвар</v>
          </cell>
          <cell r="C202" t="str">
            <v>ф/х</v>
          </cell>
          <cell r="D202" t="str">
            <v>Тинчлик</v>
          </cell>
          <cell r="E202" t="str">
            <v>Зафаробод</v>
          </cell>
          <cell r="F202">
            <v>20800</v>
          </cell>
          <cell r="H202">
            <v>17</v>
          </cell>
        </row>
        <row r="203">
          <cell r="A203">
            <v>648</v>
          </cell>
          <cell r="B203" t="str">
            <v>Эшмирза</v>
          </cell>
          <cell r="C203" t="str">
            <v>ф/х</v>
          </cell>
          <cell r="D203" t="str">
            <v>Тинчлик</v>
          </cell>
          <cell r="E203" t="str">
            <v>Зафаробод</v>
          </cell>
          <cell r="F203">
            <v>11700</v>
          </cell>
          <cell r="H203">
            <v>17</v>
          </cell>
        </row>
        <row r="204">
          <cell r="A204">
            <v>649</v>
          </cell>
          <cell r="B204" t="str">
            <v>Ярат</v>
          </cell>
          <cell r="C204" t="str">
            <v>ф/х</v>
          </cell>
          <cell r="D204" t="str">
            <v>Тинчлик</v>
          </cell>
          <cell r="E204" t="str">
            <v>Зафаробод</v>
          </cell>
          <cell r="F204">
            <v>88100</v>
          </cell>
          <cell r="H204">
            <v>14</v>
          </cell>
        </row>
        <row r="205">
          <cell r="A205">
            <v>615</v>
          </cell>
          <cell r="B205" t="str">
            <v>Азим-Дарё</v>
          </cell>
          <cell r="C205" t="str">
            <v>б/т</v>
          </cell>
          <cell r="D205" t="str">
            <v>Тинчлик</v>
          </cell>
          <cell r="E205" t="str">
            <v>Зафаробод</v>
          </cell>
          <cell r="F205">
            <v>26000</v>
          </cell>
          <cell r="H205">
            <v>14</v>
          </cell>
        </row>
        <row r="206">
          <cell r="A206">
            <v>483</v>
          </cell>
          <cell r="B206" t="str">
            <v>Абдуамид бобо</v>
          </cell>
          <cell r="C206" t="str">
            <v>ф/х</v>
          </cell>
          <cell r="D206" t="str">
            <v>С.Синдаров</v>
          </cell>
          <cell r="E206" t="str">
            <v>Зафаробод</v>
          </cell>
          <cell r="F206">
            <v>13000</v>
          </cell>
          <cell r="I206">
            <v>11</v>
          </cell>
        </row>
        <row r="207">
          <cell r="A207">
            <v>484</v>
          </cell>
          <cell r="B207" t="str">
            <v>Абдулла</v>
          </cell>
          <cell r="C207" t="str">
            <v>ф/х</v>
          </cell>
          <cell r="D207" t="str">
            <v>С.Синдаров</v>
          </cell>
          <cell r="E207" t="str">
            <v>Зафаробод</v>
          </cell>
          <cell r="F207">
            <v>75600</v>
          </cell>
          <cell r="H207">
            <v>3</v>
          </cell>
        </row>
        <row r="208">
          <cell r="A208">
            <v>485</v>
          </cell>
          <cell r="B208" t="str">
            <v>Адолат</v>
          </cell>
          <cell r="C208" t="str">
            <v>ф/х</v>
          </cell>
          <cell r="D208" t="str">
            <v>С.Синдаров</v>
          </cell>
          <cell r="E208" t="str">
            <v>Зафаробод</v>
          </cell>
          <cell r="F208">
            <v>65000</v>
          </cell>
          <cell r="H208">
            <v>5</v>
          </cell>
        </row>
        <row r="209">
          <cell r="A209">
            <v>486</v>
          </cell>
          <cell r="B209" t="str">
            <v>Акмал</v>
          </cell>
          <cell r="C209" t="str">
            <v>ф/х</v>
          </cell>
          <cell r="D209" t="str">
            <v>С.Синдаров</v>
          </cell>
          <cell r="E209" t="str">
            <v>Зафаробод</v>
          </cell>
          <cell r="F209">
            <v>60300</v>
          </cell>
          <cell r="H209">
            <v>5</v>
          </cell>
        </row>
        <row r="210">
          <cell r="A210">
            <v>487</v>
          </cell>
          <cell r="B210" t="str">
            <v>Алишер-Тадбиркор</v>
          </cell>
          <cell r="C210" t="str">
            <v>ф/х</v>
          </cell>
          <cell r="D210" t="str">
            <v>С.Синдаров</v>
          </cell>
          <cell r="E210" t="str">
            <v>Зафаробод</v>
          </cell>
          <cell r="F210">
            <v>68000</v>
          </cell>
          <cell r="H210">
            <v>4</v>
          </cell>
        </row>
        <row r="211">
          <cell r="A211">
            <v>488</v>
          </cell>
          <cell r="B211" t="str">
            <v>Аллаёр Шамс</v>
          </cell>
          <cell r="C211" t="str">
            <v>ф/х</v>
          </cell>
          <cell r="D211" t="str">
            <v>С.Синдаров</v>
          </cell>
          <cell r="E211" t="str">
            <v>Зафаробод</v>
          </cell>
          <cell r="F211">
            <v>27800</v>
          </cell>
          <cell r="H211">
            <v>8</v>
          </cell>
        </row>
        <row r="212">
          <cell r="A212">
            <v>489</v>
          </cell>
          <cell r="B212" t="str">
            <v>Алпомиш</v>
          </cell>
          <cell r="C212" t="str">
            <v>ф/х</v>
          </cell>
          <cell r="D212" t="str">
            <v>С.Синдаров</v>
          </cell>
          <cell r="E212" t="str">
            <v>Зафаробод</v>
          </cell>
          <cell r="F212">
            <v>30400</v>
          </cell>
          <cell r="H212">
            <v>10</v>
          </cell>
        </row>
        <row r="213">
          <cell r="A213">
            <v>490</v>
          </cell>
          <cell r="B213" t="str">
            <v>Асад-Кувон</v>
          </cell>
          <cell r="C213" t="str">
            <v>ф/х</v>
          </cell>
          <cell r="D213" t="str">
            <v>С.Синдаров</v>
          </cell>
          <cell r="E213" t="str">
            <v>Зафаробод</v>
          </cell>
          <cell r="F213">
            <v>41200</v>
          </cell>
          <cell r="H213">
            <v>8</v>
          </cell>
        </row>
        <row r="214">
          <cell r="A214">
            <v>491</v>
          </cell>
          <cell r="B214" t="str">
            <v>Асал боли-Хаёт</v>
          </cell>
          <cell r="C214" t="str">
            <v>ф/х</v>
          </cell>
          <cell r="D214" t="str">
            <v>С.Синдаров</v>
          </cell>
          <cell r="E214" t="str">
            <v>Зафаробод</v>
          </cell>
          <cell r="F214">
            <v>64000</v>
          </cell>
          <cell r="H214">
            <v>8</v>
          </cell>
        </row>
        <row r="215">
          <cell r="A215">
            <v>492</v>
          </cell>
          <cell r="B215" t="str">
            <v>Асл мард</v>
          </cell>
          <cell r="C215" t="str">
            <v>ф/х</v>
          </cell>
          <cell r="D215" t="str">
            <v>С.Синдаров</v>
          </cell>
          <cell r="E215" t="str">
            <v>Зафаробод</v>
          </cell>
          <cell r="F215">
            <v>18500</v>
          </cell>
          <cell r="H215">
            <v>6</v>
          </cell>
        </row>
        <row r="216">
          <cell r="A216">
            <v>493</v>
          </cell>
          <cell r="B216" t="str">
            <v>Байдулло</v>
          </cell>
          <cell r="C216" t="str">
            <v>ф/х</v>
          </cell>
          <cell r="D216" t="str">
            <v>С.Синдаров</v>
          </cell>
          <cell r="E216" t="str">
            <v>Зафаробод</v>
          </cell>
          <cell r="F216">
            <v>35500</v>
          </cell>
          <cell r="H216">
            <v>5</v>
          </cell>
        </row>
        <row r="217">
          <cell r="A217">
            <v>494</v>
          </cell>
          <cell r="B217" t="str">
            <v>Бахтиер -1</v>
          </cell>
          <cell r="C217" t="str">
            <v>ф/х</v>
          </cell>
          <cell r="D217" t="str">
            <v>С.Синдаров</v>
          </cell>
          <cell r="E217" t="str">
            <v>Зафаробод</v>
          </cell>
          <cell r="F217">
            <v>13300</v>
          </cell>
          <cell r="H217">
            <v>4</v>
          </cell>
        </row>
        <row r="218">
          <cell r="A218">
            <v>495</v>
          </cell>
          <cell r="B218" t="str">
            <v>Бегалижон</v>
          </cell>
          <cell r="C218" t="str">
            <v>ф/х</v>
          </cell>
          <cell r="D218" t="str">
            <v>С.Синдаров</v>
          </cell>
          <cell r="E218" t="str">
            <v>Зафаробод</v>
          </cell>
          <cell r="F218">
            <v>70700</v>
          </cell>
          <cell r="H218">
            <v>3</v>
          </cell>
        </row>
        <row r="219">
          <cell r="A219">
            <v>496</v>
          </cell>
          <cell r="B219" t="str">
            <v>Бекмурод бобо</v>
          </cell>
          <cell r="C219" t="str">
            <v>ф/х</v>
          </cell>
          <cell r="D219" t="str">
            <v>С.Синдаров</v>
          </cell>
          <cell r="E219" t="str">
            <v>Зафаробод</v>
          </cell>
          <cell r="F219">
            <v>37400</v>
          </cell>
          <cell r="H219">
            <v>8</v>
          </cell>
        </row>
        <row r="220">
          <cell r="A220">
            <v>497</v>
          </cell>
          <cell r="B220" t="str">
            <v>Белгия</v>
          </cell>
          <cell r="C220" t="str">
            <v>ф/х</v>
          </cell>
          <cell r="D220" t="str">
            <v>С.Синдаров</v>
          </cell>
          <cell r="E220" t="str">
            <v>Зафаробод</v>
          </cell>
          <cell r="F220">
            <v>15400</v>
          </cell>
          <cell r="H220">
            <v>3</v>
          </cell>
        </row>
        <row r="221">
          <cell r="A221">
            <v>498</v>
          </cell>
          <cell r="B221" t="str">
            <v>Бобои Рахмат</v>
          </cell>
          <cell r="C221" t="str">
            <v>ф/х</v>
          </cell>
          <cell r="D221" t="str">
            <v>С.Синдаров</v>
          </cell>
          <cell r="E221" t="str">
            <v>Зафаробод</v>
          </cell>
          <cell r="F221">
            <v>25900</v>
          </cell>
          <cell r="H221">
            <v>4</v>
          </cell>
        </row>
        <row r="222">
          <cell r="A222">
            <v>499</v>
          </cell>
          <cell r="B222" t="str">
            <v>Болкибой ота</v>
          </cell>
          <cell r="C222" t="str">
            <v>ф/х</v>
          </cell>
          <cell r="D222" t="str">
            <v>С.Синдаров</v>
          </cell>
          <cell r="E222" t="str">
            <v>Зафаробод</v>
          </cell>
          <cell r="F222">
            <v>82700</v>
          </cell>
          <cell r="H222">
            <v>7</v>
          </cell>
        </row>
        <row r="223">
          <cell r="A223">
            <v>500</v>
          </cell>
          <cell r="B223" t="str">
            <v>Болтабой</v>
          </cell>
          <cell r="C223" t="str">
            <v>ф/х</v>
          </cell>
          <cell r="D223" t="str">
            <v>С.Синдаров</v>
          </cell>
          <cell r="E223" t="str">
            <v>Зафаробод</v>
          </cell>
          <cell r="F223">
            <v>45500</v>
          </cell>
          <cell r="H223">
            <v>8</v>
          </cell>
        </row>
        <row r="224">
          <cell r="A224">
            <v>501</v>
          </cell>
          <cell r="B224" t="str">
            <v>Бонитет</v>
          </cell>
          <cell r="C224" t="str">
            <v>ф/х</v>
          </cell>
          <cell r="D224" t="str">
            <v>С.Синдаров</v>
          </cell>
          <cell r="E224" t="str">
            <v>Зафаробод</v>
          </cell>
          <cell r="F224">
            <v>6700</v>
          </cell>
          <cell r="H224">
            <v>3</v>
          </cell>
        </row>
        <row r="225">
          <cell r="A225">
            <v>502</v>
          </cell>
          <cell r="B225" t="str">
            <v>Бунёд полвон</v>
          </cell>
          <cell r="C225" t="str">
            <v>ф/х</v>
          </cell>
          <cell r="D225" t="str">
            <v>С.Синдаров</v>
          </cell>
          <cell r="E225" t="str">
            <v>Зафаробод</v>
          </cell>
          <cell r="F225">
            <v>18000</v>
          </cell>
          <cell r="H225">
            <v>5</v>
          </cell>
        </row>
        <row r="226">
          <cell r="A226">
            <v>503</v>
          </cell>
          <cell r="B226" t="str">
            <v>Буффон</v>
          </cell>
          <cell r="C226" t="str">
            <v>ф/х</v>
          </cell>
          <cell r="D226" t="str">
            <v>С.Синдаров</v>
          </cell>
          <cell r="E226" t="str">
            <v>Зафаробод</v>
          </cell>
          <cell r="F226">
            <v>44000</v>
          </cell>
          <cell r="H226">
            <v>5</v>
          </cell>
        </row>
        <row r="227">
          <cell r="A227">
            <v>504</v>
          </cell>
          <cell r="B227" t="str">
            <v>Галактика</v>
          </cell>
          <cell r="C227" t="str">
            <v>ф/х</v>
          </cell>
          <cell r="D227" t="str">
            <v>С.Синдаров</v>
          </cell>
          <cell r="E227" t="str">
            <v>Зафаробод</v>
          </cell>
          <cell r="F227">
            <v>37200</v>
          </cell>
          <cell r="H227">
            <v>10</v>
          </cell>
        </row>
        <row r="228">
          <cell r="A228">
            <v>505</v>
          </cell>
          <cell r="B228" t="str">
            <v>Ганижон</v>
          </cell>
          <cell r="C228" t="str">
            <v>ф/х</v>
          </cell>
          <cell r="D228" t="str">
            <v>С.Синдаров</v>
          </cell>
          <cell r="E228" t="str">
            <v>Зафаробод</v>
          </cell>
          <cell r="F228">
            <v>71300</v>
          </cell>
          <cell r="H228">
            <v>5</v>
          </cell>
        </row>
        <row r="229">
          <cell r="A229">
            <v>506</v>
          </cell>
          <cell r="B229" t="str">
            <v>Гуломжон</v>
          </cell>
          <cell r="C229" t="str">
            <v>ф/х</v>
          </cell>
          <cell r="D229" t="str">
            <v>С.Синдаров</v>
          </cell>
          <cell r="E229" t="str">
            <v>Зафаробод</v>
          </cell>
          <cell r="F229">
            <v>63500</v>
          </cell>
          <cell r="H229">
            <v>8</v>
          </cell>
        </row>
        <row r="230">
          <cell r="A230">
            <v>507</v>
          </cell>
          <cell r="B230" t="str">
            <v>Диёрбек Бурибоев</v>
          </cell>
          <cell r="C230" t="str">
            <v>ф/х</v>
          </cell>
          <cell r="D230" t="str">
            <v>С.Синдаров</v>
          </cell>
          <cell r="E230" t="str">
            <v>Зафаробод</v>
          </cell>
          <cell r="F230">
            <v>46000</v>
          </cell>
          <cell r="H230">
            <v>4</v>
          </cell>
        </row>
        <row r="231">
          <cell r="A231">
            <v>508</v>
          </cell>
          <cell r="B231" t="str">
            <v>Дустим-Ориф</v>
          </cell>
          <cell r="C231" t="str">
            <v>ф/х</v>
          </cell>
          <cell r="D231" t="str">
            <v>С.Синдаров</v>
          </cell>
          <cell r="E231" t="str">
            <v>Зафаробод</v>
          </cell>
          <cell r="F231">
            <v>19200</v>
          </cell>
          <cell r="H231">
            <v>4</v>
          </cell>
        </row>
        <row r="232">
          <cell r="A232">
            <v>509</v>
          </cell>
          <cell r="B232" t="str">
            <v>Ёкуб-Обит</v>
          </cell>
          <cell r="C232" t="str">
            <v>ф/х</v>
          </cell>
          <cell r="D232" t="str">
            <v>С.Синдаров</v>
          </cell>
          <cell r="E232" t="str">
            <v>Зафаробод</v>
          </cell>
          <cell r="F232">
            <v>39500</v>
          </cell>
          <cell r="H232">
            <v>3</v>
          </cell>
        </row>
        <row r="233">
          <cell r="A233">
            <v>510</v>
          </cell>
          <cell r="B233" t="str">
            <v>Еттиарик</v>
          </cell>
          <cell r="C233" t="str">
            <v>ф/х</v>
          </cell>
          <cell r="D233" t="str">
            <v>С.Синдаров</v>
          </cell>
          <cell r="E233" t="str">
            <v>Зафаробод</v>
          </cell>
          <cell r="F233">
            <v>26000</v>
          </cell>
          <cell r="H233">
            <v>4</v>
          </cell>
        </row>
        <row r="234">
          <cell r="A234">
            <v>511</v>
          </cell>
          <cell r="B234" t="str">
            <v>Жавохир-Жамшид</v>
          </cell>
          <cell r="C234" t="str">
            <v>ф/х</v>
          </cell>
          <cell r="D234" t="str">
            <v>С.Синдаров</v>
          </cell>
          <cell r="E234" t="str">
            <v>Зафаробод</v>
          </cell>
          <cell r="F234">
            <v>14000</v>
          </cell>
          <cell r="H234">
            <v>3</v>
          </cell>
        </row>
        <row r="235">
          <cell r="A235">
            <v>512</v>
          </cell>
          <cell r="B235" t="str">
            <v>Жамай ота</v>
          </cell>
          <cell r="C235" t="str">
            <v>ф/х</v>
          </cell>
          <cell r="D235" t="str">
            <v>С.Синдаров</v>
          </cell>
          <cell r="E235" t="str">
            <v>Зафаробод</v>
          </cell>
          <cell r="F235">
            <v>83400</v>
          </cell>
          <cell r="H235">
            <v>4</v>
          </cell>
        </row>
        <row r="236">
          <cell r="A236">
            <v>513</v>
          </cell>
          <cell r="B236" t="str">
            <v>Жамшиди Акрам</v>
          </cell>
          <cell r="C236" t="str">
            <v>ф/х</v>
          </cell>
          <cell r="D236" t="str">
            <v>С.Синдаров</v>
          </cell>
          <cell r="E236" t="str">
            <v>Зафаробод</v>
          </cell>
          <cell r="F236">
            <v>52900</v>
          </cell>
          <cell r="H236">
            <v>5</v>
          </cell>
        </row>
        <row r="237">
          <cell r="A237">
            <v>514</v>
          </cell>
          <cell r="B237" t="str">
            <v>Жанай-Карвон</v>
          </cell>
          <cell r="C237" t="str">
            <v>ф/х</v>
          </cell>
          <cell r="D237" t="str">
            <v>С.Синдаров</v>
          </cell>
          <cell r="E237" t="str">
            <v>Зафаробод</v>
          </cell>
          <cell r="F237">
            <v>71300</v>
          </cell>
          <cell r="H237">
            <v>6</v>
          </cell>
        </row>
        <row r="238">
          <cell r="A238">
            <v>515</v>
          </cell>
          <cell r="B238" t="str">
            <v>Жаноб-А</v>
          </cell>
          <cell r="C238" t="str">
            <v>ф/х</v>
          </cell>
          <cell r="D238" t="str">
            <v>С.Синдаров</v>
          </cell>
          <cell r="E238" t="str">
            <v>Зафаробод</v>
          </cell>
          <cell r="F238">
            <v>36500</v>
          </cell>
          <cell r="H238">
            <v>5</v>
          </cell>
        </row>
        <row r="239">
          <cell r="A239">
            <v>516</v>
          </cell>
          <cell r="B239" t="str">
            <v>Женис</v>
          </cell>
          <cell r="C239" t="str">
            <v>ф/х</v>
          </cell>
          <cell r="D239" t="str">
            <v>С.Синдаров</v>
          </cell>
          <cell r="E239" t="str">
            <v>Зафаробод</v>
          </cell>
          <cell r="F239">
            <v>48800</v>
          </cell>
          <cell r="H239">
            <v>5</v>
          </cell>
        </row>
        <row r="240">
          <cell r="A240">
            <v>517</v>
          </cell>
          <cell r="B240" t="str">
            <v>Жонибек ота</v>
          </cell>
          <cell r="C240" t="str">
            <v>ф/х</v>
          </cell>
          <cell r="D240" t="str">
            <v>С.Синдаров</v>
          </cell>
          <cell r="E240" t="str">
            <v>Зафаробод</v>
          </cell>
          <cell r="F240">
            <v>41200</v>
          </cell>
          <cell r="H240">
            <v>3</v>
          </cell>
        </row>
        <row r="241">
          <cell r="A241">
            <v>518</v>
          </cell>
          <cell r="B241" t="str">
            <v>Жонхурозбек</v>
          </cell>
          <cell r="C241" t="str">
            <v>ф/х</v>
          </cell>
          <cell r="D241" t="str">
            <v>С.Синдаров</v>
          </cell>
          <cell r="E241" t="str">
            <v>Зафаробод</v>
          </cell>
          <cell r="F241">
            <v>25300</v>
          </cell>
          <cell r="H241">
            <v>5</v>
          </cell>
        </row>
        <row r="242">
          <cell r="A242">
            <v>519</v>
          </cell>
          <cell r="B242" t="str">
            <v>Жуман-Орзикул</v>
          </cell>
          <cell r="C242" t="str">
            <v>ф/х</v>
          </cell>
          <cell r="D242" t="str">
            <v>С.Синдаров</v>
          </cell>
          <cell r="E242" t="str">
            <v>Зафаробод</v>
          </cell>
          <cell r="F242">
            <v>49500</v>
          </cell>
          <cell r="H242">
            <v>3</v>
          </cell>
        </row>
        <row r="243">
          <cell r="A243">
            <v>520</v>
          </cell>
          <cell r="B243" t="str">
            <v>Илхом-1</v>
          </cell>
          <cell r="C243" t="str">
            <v>ф/х</v>
          </cell>
          <cell r="D243" t="str">
            <v>С.Синдаров</v>
          </cell>
          <cell r="E243" t="str">
            <v>Зафаробод</v>
          </cell>
          <cell r="F243">
            <v>19200</v>
          </cell>
          <cell r="H243">
            <v>3</v>
          </cell>
        </row>
        <row r="244">
          <cell r="A244">
            <v>521</v>
          </cell>
          <cell r="B244" t="str">
            <v>Камолот</v>
          </cell>
          <cell r="C244" t="str">
            <v>ф/х</v>
          </cell>
          <cell r="D244" t="str">
            <v>С.Синдаров</v>
          </cell>
          <cell r="E244" t="str">
            <v>Зафаробод</v>
          </cell>
          <cell r="F244">
            <v>39100</v>
          </cell>
          <cell r="H244">
            <v>3</v>
          </cell>
        </row>
        <row r="245">
          <cell r="A245">
            <v>522</v>
          </cell>
          <cell r="B245" t="str">
            <v>Камронбой-Суннат</v>
          </cell>
          <cell r="C245" t="str">
            <v>ф/х</v>
          </cell>
          <cell r="D245" t="str">
            <v>С.Синдаров</v>
          </cell>
          <cell r="E245" t="str">
            <v>Зафаробод</v>
          </cell>
          <cell r="F245">
            <v>24300</v>
          </cell>
          <cell r="H245">
            <v>5</v>
          </cell>
        </row>
        <row r="246">
          <cell r="A246">
            <v>523</v>
          </cell>
          <cell r="B246" t="str">
            <v>Карис кудук</v>
          </cell>
          <cell r="C246" t="str">
            <v>ф/х</v>
          </cell>
          <cell r="D246" t="str">
            <v>С.Синдаров</v>
          </cell>
          <cell r="E246" t="str">
            <v>Зафаробод</v>
          </cell>
          <cell r="F246">
            <v>25200</v>
          </cell>
          <cell r="H246">
            <v>6</v>
          </cell>
        </row>
        <row r="247">
          <cell r="A247">
            <v>524</v>
          </cell>
          <cell r="B247" t="str">
            <v>Каттасой-М-ШАЖ</v>
          </cell>
          <cell r="C247" t="str">
            <v>ф/х</v>
          </cell>
          <cell r="D247" t="str">
            <v>С.Синдаров</v>
          </cell>
          <cell r="E247" t="str">
            <v>Зафаробод</v>
          </cell>
          <cell r="F247">
            <v>68000</v>
          </cell>
          <cell r="H247">
            <v>6</v>
          </cell>
        </row>
        <row r="248">
          <cell r="A248">
            <v>525</v>
          </cell>
          <cell r="B248" t="str">
            <v>Кахва</v>
          </cell>
          <cell r="C248" t="str">
            <v>ф/х</v>
          </cell>
          <cell r="D248" t="str">
            <v>С.Синдаров</v>
          </cell>
          <cell r="E248" t="str">
            <v>Зафаробод</v>
          </cell>
          <cell r="F248">
            <v>25500</v>
          </cell>
          <cell r="H248">
            <v>5</v>
          </cell>
        </row>
        <row r="249">
          <cell r="A249">
            <v>526</v>
          </cell>
          <cell r="B249" t="str">
            <v>Келдиер ота</v>
          </cell>
          <cell r="C249" t="str">
            <v>ф/х</v>
          </cell>
          <cell r="D249" t="str">
            <v>С.Синдаров</v>
          </cell>
          <cell r="E249" t="str">
            <v>Зафаробод</v>
          </cell>
          <cell r="F249">
            <v>50000</v>
          </cell>
          <cell r="H249">
            <v>3</v>
          </cell>
        </row>
        <row r="250">
          <cell r="A250">
            <v>527</v>
          </cell>
          <cell r="B250" t="str">
            <v>Корабогонали</v>
          </cell>
          <cell r="C250" t="str">
            <v>ф/х</v>
          </cell>
          <cell r="D250" t="str">
            <v>С.Синдаров</v>
          </cell>
          <cell r="E250" t="str">
            <v>Зафаробод</v>
          </cell>
          <cell r="F250">
            <v>63800</v>
          </cell>
          <cell r="H250">
            <v>4</v>
          </cell>
        </row>
        <row r="251">
          <cell r="A251">
            <v>528</v>
          </cell>
          <cell r="B251" t="str">
            <v>Кораховалли Уразали</v>
          </cell>
          <cell r="C251" t="str">
            <v>ф/х</v>
          </cell>
          <cell r="D251" t="str">
            <v>С.Синдаров</v>
          </cell>
          <cell r="E251" t="str">
            <v>Зафаробод</v>
          </cell>
          <cell r="F251">
            <v>47600</v>
          </cell>
          <cell r="H251">
            <v>7</v>
          </cell>
        </row>
        <row r="252">
          <cell r="A252">
            <v>529</v>
          </cell>
          <cell r="B252" t="str">
            <v>Кулат  бобо</v>
          </cell>
          <cell r="C252" t="str">
            <v>ф/х</v>
          </cell>
          <cell r="D252" t="str">
            <v>С.Синдаров</v>
          </cell>
          <cell r="E252" t="str">
            <v>Зафаробод</v>
          </cell>
          <cell r="F252">
            <v>34700</v>
          </cell>
          <cell r="H252">
            <v>8</v>
          </cell>
        </row>
        <row r="253">
          <cell r="A253">
            <v>530</v>
          </cell>
          <cell r="B253" t="str">
            <v>Кулмирза бобо</v>
          </cell>
          <cell r="C253" t="str">
            <v>ф/х</v>
          </cell>
          <cell r="D253" t="str">
            <v>С.Синдаров</v>
          </cell>
          <cell r="E253" t="str">
            <v>Зафаробод</v>
          </cell>
          <cell r="F253">
            <v>29700</v>
          </cell>
          <cell r="H253">
            <v>7</v>
          </cell>
        </row>
        <row r="254">
          <cell r="A254">
            <v>531</v>
          </cell>
          <cell r="B254" t="str">
            <v>Култусин</v>
          </cell>
          <cell r="C254" t="str">
            <v>ф/х</v>
          </cell>
          <cell r="D254" t="str">
            <v>С.Синдаров</v>
          </cell>
          <cell r="E254" t="str">
            <v>Зафаробод</v>
          </cell>
          <cell r="F254">
            <v>31900</v>
          </cell>
          <cell r="H254">
            <v>6</v>
          </cell>
        </row>
        <row r="255">
          <cell r="A255">
            <v>532</v>
          </cell>
          <cell r="B255" t="str">
            <v>Кумуш дала</v>
          </cell>
          <cell r="C255" t="str">
            <v>ф/х</v>
          </cell>
          <cell r="D255" t="str">
            <v>С.Синдаров</v>
          </cell>
          <cell r="E255" t="str">
            <v>Зафаробод</v>
          </cell>
          <cell r="F255">
            <v>71300</v>
          </cell>
          <cell r="H255">
            <v>6</v>
          </cell>
        </row>
        <row r="256">
          <cell r="A256">
            <v>533</v>
          </cell>
          <cell r="B256" t="str">
            <v>Кунгирот</v>
          </cell>
          <cell r="C256" t="str">
            <v>ф/х</v>
          </cell>
          <cell r="D256" t="str">
            <v>С.Синдаров</v>
          </cell>
          <cell r="E256" t="str">
            <v>Зафаробод</v>
          </cell>
          <cell r="F256">
            <v>37000</v>
          </cell>
          <cell r="H256">
            <v>3</v>
          </cell>
        </row>
        <row r="257">
          <cell r="A257">
            <v>534</v>
          </cell>
          <cell r="B257" t="str">
            <v>Курокбой ота</v>
          </cell>
          <cell r="C257" t="str">
            <v>ф/х</v>
          </cell>
          <cell r="D257" t="str">
            <v>С.Синдаров</v>
          </cell>
          <cell r="E257" t="str">
            <v>Зафаробод</v>
          </cell>
          <cell r="F257">
            <v>23100</v>
          </cell>
          <cell r="H257">
            <v>8</v>
          </cell>
        </row>
        <row r="258">
          <cell r="A258">
            <v>535</v>
          </cell>
          <cell r="B258" t="str">
            <v>Кушбок ота</v>
          </cell>
          <cell r="C258" t="str">
            <v>ф/х</v>
          </cell>
          <cell r="D258" t="str">
            <v>С.Синдаров</v>
          </cell>
          <cell r="E258" t="str">
            <v>Зафаробод</v>
          </cell>
          <cell r="F258">
            <v>42000</v>
          </cell>
          <cell r="H258">
            <v>8</v>
          </cell>
        </row>
        <row r="259">
          <cell r="A259">
            <v>536</v>
          </cell>
          <cell r="B259" t="str">
            <v>Кушмурод бобо</v>
          </cell>
          <cell r="C259" t="str">
            <v>ф/х</v>
          </cell>
          <cell r="D259" t="str">
            <v>С.Синдаров</v>
          </cell>
          <cell r="E259" t="str">
            <v>Зафаробод</v>
          </cell>
          <cell r="F259">
            <v>82400</v>
          </cell>
          <cell r="H259">
            <v>7</v>
          </cell>
        </row>
        <row r="260">
          <cell r="A260">
            <v>537</v>
          </cell>
          <cell r="B260" t="str">
            <v>М.Улугбек-АРС</v>
          </cell>
          <cell r="C260" t="str">
            <v>ф/х</v>
          </cell>
          <cell r="D260" t="str">
            <v>С.Синдаров</v>
          </cell>
          <cell r="E260" t="str">
            <v>Зафаробод</v>
          </cell>
          <cell r="F260">
            <v>45900</v>
          </cell>
          <cell r="H260">
            <v>8</v>
          </cell>
        </row>
        <row r="261">
          <cell r="A261">
            <v>538</v>
          </cell>
          <cell r="B261" t="str">
            <v>Маглис</v>
          </cell>
          <cell r="C261" t="str">
            <v>ф/х</v>
          </cell>
          <cell r="D261" t="str">
            <v>С.Синдаров</v>
          </cell>
          <cell r="E261" t="str">
            <v>Зафаробод</v>
          </cell>
          <cell r="F261">
            <v>13600</v>
          </cell>
          <cell r="H261">
            <v>7</v>
          </cell>
        </row>
        <row r="262">
          <cell r="A262">
            <v>539</v>
          </cell>
          <cell r="B262" t="str">
            <v>Мамазие  бобо</v>
          </cell>
          <cell r="C262" t="str">
            <v>ф/х</v>
          </cell>
          <cell r="D262" t="str">
            <v>С.Синдаров</v>
          </cell>
          <cell r="E262" t="str">
            <v>Зафаробод</v>
          </cell>
          <cell r="F262">
            <v>38500</v>
          </cell>
          <cell r="H262">
            <v>3</v>
          </cell>
        </row>
        <row r="263">
          <cell r="A263">
            <v>540</v>
          </cell>
          <cell r="B263" t="str">
            <v xml:space="preserve">Мамаражаб ота </v>
          </cell>
          <cell r="C263" t="str">
            <v>ф/х</v>
          </cell>
          <cell r="D263" t="str">
            <v>С.Синдаров</v>
          </cell>
          <cell r="E263" t="str">
            <v>Зафаробод</v>
          </cell>
          <cell r="F263">
            <v>14000</v>
          </cell>
          <cell r="H263">
            <v>8</v>
          </cell>
        </row>
        <row r="264">
          <cell r="A264">
            <v>541</v>
          </cell>
          <cell r="B264" t="str">
            <v>Манас Али</v>
          </cell>
          <cell r="C264" t="str">
            <v>ф/х</v>
          </cell>
          <cell r="D264" t="str">
            <v>С.Синдаров</v>
          </cell>
          <cell r="E264" t="str">
            <v>Зафаробод</v>
          </cell>
          <cell r="F264">
            <v>23800</v>
          </cell>
          <cell r="H264">
            <v>3</v>
          </cell>
        </row>
        <row r="265">
          <cell r="A265">
            <v>542</v>
          </cell>
          <cell r="B265" t="str">
            <v>Мардон ота</v>
          </cell>
          <cell r="C265" t="str">
            <v>ф/х</v>
          </cell>
          <cell r="D265" t="str">
            <v>С.Синдаров</v>
          </cell>
          <cell r="E265" t="str">
            <v>Зафаробод</v>
          </cell>
          <cell r="F265">
            <v>33900</v>
          </cell>
          <cell r="H265">
            <v>5</v>
          </cell>
        </row>
        <row r="266">
          <cell r="A266">
            <v>543</v>
          </cell>
          <cell r="B266" t="str">
            <v>Мафтуна-Шохжахон</v>
          </cell>
          <cell r="C266" t="str">
            <v>ф/х</v>
          </cell>
          <cell r="D266" t="str">
            <v>С.Синдаров</v>
          </cell>
          <cell r="E266" t="str">
            <v>Зафаробод</v>
          </cell>
          <cell r="F266">
            <v>15700</v>
          </cell>
          <cell r="H266">
            <v>5</v>
          </cell>
        </row>
        <row r="267">
          <cell r="A267">
            <v>544</v>
          </cell>
          <cell r="B267" t="str">
            <v>Махмур ота</v>
          </cell>
          <cell r="C267" t="str">
            <v>ф/х</v>
          </cell>
          <cell r="D267" t="str">
            <v>С.Синдаров</v>
          </cell>
          <cell r="E267" t="str">
            <v>Зафаробод</v>
          </cell>
          <cell r="F267">
            <v>27900</v>
          </cell>
          <cell r="H267">
            <v>6</v>
          </cell>
        </row>
        <row r="268">
          <cell r="A268">
            <v>545</v>
          </cell>
          <cell r="B268" t="str">
            <v>Машраб</v>
          </cell>
          <cell r="C268" t="str">
            <v>ф/х</v>
          </cell>
          <cell r="D268" t="str">
            <v>С.Синдаров</v>
          </cell>
          <cell r="E268" t="str">
            <v>Зафаробод</v>
          </cell>
          <cell r="F268">
            <v>54000</v>
          </cell>
          <cell r="H268">
            <v>3</v>
          </cell>
        </row>
        <row r="269">
          <cell r="A269">
            <v>546</v>
          </cell>
          <cell r="B269" t="str">
            <v>Мирзамахмуд угли</v>
          </cell>
          <cell r="C269" t="str">
            <v>ф/х</v>
          </cell>
          <cell r="D269" t="str">
            <v>С.Синдаров</v>
          </cell>
          <cell r="E269" t="str">
            <v>Зафаробод</v>
          </cell>
          <cell r="F269">
            <v>31600</v>
          </cell>
          <cell r="H269">
            <v>3</v>
          </cell>
        </row>
        <row r="270">
          <cell r="A270">
            <v>547</v>
          </cell>
          <cell r="B270" t="str">
            <v>Мирзамурод ота</v>
          </cell>
          <cell r="C270" t="str">
            <v>ф/х</v>
          </cell>
          <cell r="D270" t="str">
            <v>С.Синдаров</v>
          </cell>
          <cell r="E270" t="str">
            <v>Зафаробод</v>
          </cell>
          <cell r="F270">
            <v>19000</v>
          </cell>
          <cell r="H270">
            <v>6</v>
          </cell>
        </row>
        <row r="271">
          <cell r="A271">
            <v>548</v>
          </cell>
          <cell r="B271" t="str">
            <v>Михаём</v>
          </cell>
          <cell r="C271" t="str">
            <v>ф/х</v>
          </cell>
          <cell r="D271" t="str">
            <v>С.Синдаров</v>
          </cell>
          <cell r="E271" t="str">
            <v>Зафаробод</v>
          </cell>
          <cell r="F271">
            <v>11600</v>
          </cell>
          <cell r="H271">
            <v>7</v>
          </cell>
        </row>
        <row r="272">
          <cell r="A272">
            <v>549</v>
          </cell>
          <cell r="B272" t="str">
            <v>Муродилла угли-Комил</v>
          </cell>
          <cell r="C272" t="str">
            <v>ф/х</v>
          </cell>
          <cell r="D272" t="str">
            <v>С.Синдаров</v>
          </cell>
          <cell r="E272" t="str">
            <v>Зафаробод</v>
          </cell>
          <cell r="F272">
            <v>63700</v>
          </cell>
          <cell r="H272">
            <v>8</v>
          </cell>
        </row>
        <row r="273">
          <cell r="A273">
            <v>550</v>
          </cell>
          <cell r="B273" t="str">
            <v>Мусан ота</v>
          </cell>
          <cell r="C273" t="str">
            <v>ф/х</v>
          </cell>
          <cell r="D273" t="str">
            <v>С.Синдаров</v>
          </cell>
          <cell r="E273" t="str">
            <v>Зафаробод</v>
          </cell>
          <cell r="F273">
            <v>22900</v>
          </cell>
          <cell r="H273">
            <v>8</v>
          </cell>
        </row>
        <row r="274">
          <cell r="A274">
            <v>551</v>
          </cell>
          <cell r="B274" t="str">
            <v>Мухаммад бобо</v>
          </cell>
          <cell r="C274" t="str">
            <v>ф/х</v>
          </cell>
          <cell r="D274" t="str">
            <v>С.Синдаров</v>
          </cell>
          <cell r="E274" t="str">
            <v>Зафаробод</v>
          </cell>
          <cell r="F274">
            <v>96000</v>
          </cell>
          <cell r="H274">
            <v>4</v>
          </cell>
        </row>
        <row r="275">
          <cell r="A275">
            <v>552</v>
          </cell>
          <cell r="B275" t="str">
            <v>Мушар эна</v>
          </cell>
          <cell r="C275" t="str">
            <v>ф/х</v>
          </cell>
          <cell r="D275" t="str">
            <v>С.Синдаров</v>
          </cell>
          <cell r="E275" t="str">
            <v>Зафаробод</v>
          </cell>
          <cell r="F275">
            <v>35000</v>
          </cell>
          <cell r="H275">
            <v>3</v>
          </cell>
        </row>
        <row r="276">
          <cell r="A276">
            <v>553</v>
          </cell>
          <cell r="B276" t="str">
            <v>Навкат-Сой</v>
          </cell>
          <cell r="C276" t="str">
            <v>ф/х</v>
          </cell>
          <cell r="D276" t="str">
            <v>С.Синдаров</v>
          </cell>
          <cell r="E276" t="str">
            <v>Зафаробод</v>
          </cell>
          <cell r="F276">
            <v>82200</v>
          </cell>
          <cell r="H276">
            <v>4</v>
          </cell>
        </row>
        <row r="277">
          <cell r="A277">
            <v>554</v>
          </cell>
          <cell r="B277" t="str">
            <v>Навруз-99</v>
          </cell>
          <cell r="C277" t="str">
            <v>ф/х</v>
          </cell>
          <cell r="D277" t="str">
            <v>С.Синдаров</v>
          </cell>
          <cell r="E277" t="str">
            <v>Зафаробод</v>
          </cell>
          <cell r="F277">
            <v>10700</v>
          </cell>
          <cell r="H277">
            <v>4</v>
          </cell>
        </row>
        <row r="278">
          <cell r="A278">
            <v>555</v>
          </cell>
          <cell r="B278" t="str">
            <v>Наманган</v>
          </cell>
          <cell r="C278" t="str">
            <v>ф/х</v>
          </cell>
          <cell r="D278" t="str">
            <v>С.Синдаров</v>
          </cell>
          <cell r="E278" t="str">
            <v>Зафаробод</v>
          </cell>
          <cell r="F278">
            <v>36000</v>
          </cell>
          <cell r="H278">
            <v>4</v>
          </cell>
        </row>
        <row r="279">
          <cell r="A279">
            <v>556</v>
          </cell>
          <cell r="B279" t="str">
            <v xml:space="preserve">Наргиза </v>
          </cell>
          <cell r="C279" t="str">
            <v>ф/х</v>
          </cell>
          <cell r="D279" t="str">
            <v>С.Синдаров</v>
          </cell>
          <cell r="E279" t="str">
            <v>Зафаробод</v>
          </cell>
          <cell r="F279">
            <v>56700</v>
          </cell>
          <cell r="H279">
            <v>6</v>
          </cell>
        </row>
        <row r="280">
          <cell r="A280">
            <v>557</v>
          </cell>
          <cell r="B280" t="str">
            <v>Насиб-Кувон</v>
          </cell>
          <cell r="C280" t="str">
            <v>ф/х</v>
          </cell>
          <cell r="D280" t="str">
            <v>С.Синдаров</v>
          </cell>
          <cell r="E280" t="str">
            <v>Зафаробод</v>
          </cell>
          <cell r="F280">
            <v>24000</v>
          </cell>
          <cell r="H280">
            <v>5</v>
          </cell>
        </row>
        <row r="281">
          <cell r="A281">
            <v>558</v>
          </cell>
          <cell r="B281" t="str">
            <v>Ниёзхон</v>
          </cell>
          <cell r="C281" t="str">
            <v>ф/х</v>
          </cell>
          <cell r="D281" t="str">
            <v>С.Синдаров</v>
          </cell>
          <cell r="E281" t="str">
            <v>Зафаробод</v>
          </cell>
          <cell r="F281">
            <v>28100</v>
          </cell>
          <cell r="H281">
            <v>3</v>
          </cell>
        </row>
        <row r="282">
          <cell r="A282">
            <v>559</v>
          </cell>
          <cell r="B282" t="str">
            <v>Норжигит ота</v>
          </cell>
          <cell r="C282" t="str">
            <v>ф/х</v>
          </cell>
          <cell r="D282" t="str">
            <v>С.Синдаров</v>
          </cell>
          <cell r="E282" t="str">
            <v>Зафаробод</v>
          </cell>
          <cell r="F282">
            <v>41200</v>
          </cell>
          <cell r="H282">
            <v>6</v>
          </cell>
        </row>
        <row r="283">
          <cell r="A283">
            <v>560</v>
          </cell>
          <cell r="B283" t="str">
            <v>Нуроний</v>
          </cell>
          <cell r="C283" t="str">
            <v>ф/х</v>
          </cell>
          <cell r="D283" t="str">
            <v>С.Синдаров</v>
          </cell>
          <cell r="E283" t="str">
            <v>Зафаробод</v>
          </cell>
          <cell r="F283">
            <v>86400</v>
          </cell>
          <cell r="H283">
            <v>4</v>
          </cell>
        </row>
        <row r="284">
          <cell r="A284">
            <v>561</v>
          </cell>
          <cell r="B284" t="str">
            <v xml:space="preserve">Обод </v>
          </cell>
          <cell r="C284" t="str">
            <v>ф/х</v>
          </cell>
          <cell r="D284" t="str">
            <v>С.Синдаров</v>
          </cell>
          <cell r="E284" t="str">
            <v>Зафаробод</v>
          </cell>
          <cell r="F284">
            <v>27400</v>
          </cell>
          <cell r="H284">
            <v>4</v>
          </cell>
        </row>
        <row r="285">
          <cell r="A285">
            <v>562</v>
          </cell>
          <cell r="B285" t="str">
            <v>Обод диёр</v>
          </cell>
          <cell r="C285" t="str">
            <v>ф/х</v>
          </cell>
          <cell r="D285" t="str">
            <v>С.Синдаров</v>
          </cell>
          <cell r="E285" t="str">
            <v>Зафаробод</v>
          </cell>
          <cell r="F285">
            <v>71400</v>
          </cell>
          <cell r="H285">
            <v>6</v>
          </cell>
        </row>
        <row r="286">
          <cell r="A286">
            <v>563</v>
          </cell>
          <cell r="B286" t="str">
            <v>Окибат</v>
          </cell>
          <cell r="C286" t="str">
            <v>ф/х</v>
          </cell>
          <cell r="D286" t="str">
            <v>С.Синдаров</v>
          </cell>
          <cell r="E286" t="str">
            <v>Зафаробод</v>
          </cell>
          <cell r="F286">
            <v>14200</v>
          </cell>
          <cell r="H286">
            <v>7</v>
          </cell>
        </row>
        <row r="287">
          <cell r="A287">
            <v>564</v>
          </cell>
          <cell r="B287" t="str">
            <v>Оллон бобо</v>
          </cell>
          <cell r="C287" t="str">
            <v>ф/х</v>
          </cell>
          <cell r="D287" t="str">
            <v>С.Синдаров</v>
          </cell>
          <cell r="E287" t="str">
            <v>Зафаробод</v>
          </cell>
          <cell r="F287">
            <v>30000</v>
          </cell>
          <cell r="H287">
            <v>1</v>
          </cell>
        </row>
        <row r="288">
          <cell r="A288">
            <v>565</v>
          </cell>
          <cell r="B288" t="str">
            <v>Олтин дала</v>
          </cell>
          <cell r="C288" t="str">
            <v>ф/х</v>
          </cell>
          <cell r="D288" t="str">
            <v>С.Синдаров</v>
          </cell>
          <cell r="E288" t="str">
            <v>Зафаробод</v>
          </cell>
          <cell r="F288">
            <v>58000</v>
          </cell>
          <cell r="H288">
            <v>5</v>
          </cell>
        </row>
        <row r="289">
          <cell r="A289">
            <v>566</v>
          </cell>
          <cell r="B289" t="str">
            <v>Олтин тош сулоласи</v>
          </cell>
          <cell r="C289" t="str">
            <v>ф/х</v>
          </cell>
          <cell r="D289" t="str">
            <v>С.Синдаров</v>
          </cell>
          <cell r="E289" t="str">
            <v>Зафаробод</v>
          </cell>
          <cell r="F289">
            <v>55800</v>
          </cell>
          <cell r="H289">
            <v>6</v>
          </cell>
        </row>
        <row r="290">
          <cell r="A290">
            <v>567</v>
          </cell>
          <cell r="B290" t="str">
            <v>Олтинбек</v>
          </cell>
          <cell r="C290" t="str">
            <v>ф/х</v>
          </cell>
          <cell r="D290" t="str">
            <v>С.Синдаров</v>
          </cell>
          <cell r="E290" t="str">
            <v>Зафаробод</v>
          </cell>
          <cell r="F290">
            <v>53800</v>
          </cell>
          <cell r="H290">
            <v>6</v>
          </cell>
        </row>
        <row r="291">
          <cell r="A291">
            <v>568</v>
          </cell>
          <cell r="B291" t="str">
            <v>Омон-Диёрбек</v>
          </cell>
          <cell r="C291" t="str">
            <v>ф/х</v>
          </cell>
          <cell r="D291" t="str">
            <v>С.Синдаров</v>
          </cell>
          <cell r="E291" t="str">
            <v>Зафаробод</v>
          </cell>
          <cell r="F291">
            <v>28500</v>
          </cell>
          <cell r="H291">
            <v>5</v>
          </cell>
        </row>
        <row r="292">
          <cell r="A292">
            <v>569</v>
          </cell>
          <cell r="B292" t="str">
            <v>Орзукул Сувонов</v>
          </cell>
          <cell r="C292" t="str">
            <v>ф/х</v>
          </cell>
          <cell r="D292" t="str">
            <v>С.Синдаров</v>
          </cell>
          <cell r="E292" t="str">
            <v>Зафаробод</v>
          </cell>
          <cell r="F292">
            <v>71000</v>
          </cell>
          <cell r="H292">
            <v>5</v>
          </cell>
        </row>
        <row r="293">
          <cell r="A293">
            <v>570</v>
          </cell>
          <cell r="B293" t="str">
            <v>Отамбой бобо</v>
          </cell>
          <cell r="C293" t="str">
            <v>ф/х</v>
          </cell>
          <cell r="D293" t="str">
            <v>С.Синдаров</v>
          </cell>
          <cell r="E293" t="str">
            <v>Зафаробод</v>
          </cell>
          <cell r="F293">
            <v>49000</v>
          </cell>
          <cell r="H293">
            <v>6</v>
          </cell>
        </row>
        <row r="294">
          <cell r="A294">
            <v>571</v>
          </cell>
          <cell r="B294" t="str">
            <v>Равшан</v>
          </cell>
          <cell r="C294" t="str">
            <v>ф/х</v>
          </cell>
          <cell r="D294" t="str">
            <v>С.Синдаров</v>
          </cell>
          <cell r="E294" t="str">
            <v>Зафаробод</v>
          </cell>
          <cell r="F294">
            <v>21500</v>
          </cell>
          <cell r="H294">
            <v>6</v>
          </cell>
        </row>
        <row r="295">
          <cell r="A295">
            <v>572</v>
          </cell>
          <cell r="B295" t="str">
            <v>Рахмонжон бобо</v>
          </cell>
          <cell r="C295" t="str">
            <v>ф/х</v>
          </cell>
          <cell r="D295" t="str">
            <v>С.Синдаров</v>
          </cell>
          <cell r="E295" t="str">
            <v>Зафаробод</v>
          </cell>
          <cell r="F295">
            <v>39300</v>
          </cell>
          <cell r="H295">
            <v>6</v>
          </cell>
        </row>
        <row r="296">
          <cell r="A296">
            <v>573</v>
          </cell>
          <cell r="B296" t="str">
            <v xml:space="preserve">Сайёджон </v>
          </cell>
          <cell r="C296" t="str">
            <v>ф/х</v>
          </cell>
          <cell r="D296" t="str">
            <v>С.Синдаров</v>
          </cell>
          <cell r="E296" t="str">
            <v>Зафаробод</v>
          </cell>
          <cell r="F296">
            <v>39100</v>
          </cell>
          <cell r="H296">
            <v>8</v>
          </cell>
        </row>
        <row r="297">
          <cell r="A297">
            <v>574</v>
          </cell>
          <cell r="B297" t="str">
            <v>Сайодон-Султони</v>
          </cell>
          <cell r="C297" t="str">
            <v>ф/х</v>
          </cell>
          <cell r="D297" t="str">
            <v>С.Синдаров</v>
          </cell>
          <cell r="E297" t="str">
            <v>Зафаробод</v>
          </cell>
          <cell r="F297">
            <v>54200</v>
          </cell>
          <cell r="H297">
            <v>5</v>
          </cell>
        </row>
        <row r="298">
          <cell r="A298">
            <v>575</v>
          </cell>
          <cell r="B298" t="str">
            <v>Салохиддин невараси-Элчин</v>
          </cell>
          <cell r="C298" t="str">
            <v>ф/х</v>
          </cell>
          <cell r="D298" t="str">
            <v>С.Синдаров</v>
          </cell>
          <cell r="E298" t="str">
            <v>Зафаробод</v>
          </cell>
          <cell r="F298">
            <v>51400</v>
          </cell>
          <cell r="H298">
            <v>8</v>
          </cell>
        </row>
        <row r="299">
          <cell r="A299">
            <v>576</v>
          </cell>
          <cell r="B299" t="str">
            <v>Сафаржон</v>
          </cell>
          <cell r="C299" t="str">
            <v>ф/х</v>
          </cell>
          <cell r="D299" t="str">
            <v>С.Синдаров</v>
          </cell>
          <cell r="E299" t="str">
            <v>Зафаробод</v>
          </cell>
          <cell r="F299">
            <v>38800</v>
          </cell>
          <cell r="H299">
            <v>8</v>
          </cell>
        </row>
        <row r="300">
          <cell r="A300">
            <v>577</v>
          </cell>
          <cell r="B300" t="str">
            <v>Саховатли Алп</v>
          </cell>
          <cell r="C300" t="str">
            <v>ф/х</v>
          </cell>
          <cell r="D300" t="str">
            <v>С.Синдаров</v>
          </cell>
          <cell r="E300" t="str">
            <v>Зафаробод</v>
          </cell>
          <cell r="F300">
            <v>38500</v>
          </cell>
          <cell r="H300">
            <v>6</v>
          </cell>
        </row>
        <row r="301">
          <cell r="A301">
            <v>578</v>
          </cell>
          <cell r="B301" t="str">
            <v>Сохил</v>
          </cell>
          <cell r="C301" t="str">
            <v>ф/х</v>
          </cell>
          <cell r="D301" t="str">
            <v>С.Синдаров</v>
          </cell>
          <cell r="E301" t="str">
            <v>Зафаробод</v>
          </cell>
          <cell r="F301">
            <v>26100</v>
          </cell>
          <cell r="H301">
            <v>8</v>
          </cell>
        </row>
        <row r="302">
          <cell r="A302">
            <v>579</v>
          </cell>
          <cell r="B302" t="str">
            <v>Султон-Ниён</v>
          </cell>
          <cell r="C302" t="str">
            <v>ф/х</v>
          </cell>
          <cell r="D302" t="str">
            <v>С.Синдаров</v>
          </cell>
          <cell r="E302" t="str">
            <v>Зафаробод</v>
          </cell>
          <cell r="F302">
            <v>25800</v>
          </cell>
          <cell r="H302">
            <v>3</v>
          </cell>
        </row>
        <row r="303">
          <cell r="A303">
            <v>580</v>
          </cell>
          <cell r="B303" t="str">
            <v>Тегирмон арик-Сой</v>
          </cell>
          <cell r="C303" t="str">
            <v>ф/х</v>
          </cell>
          <cell r="D303" t="str">
            <v>С.Синдаров</v>
          </cell>
          <cell r="E303" t="str">
            <v>Зафаробод</v>
          </cell>
          <cell r="F303">
            <v>84500</v>
          </cell>
          <cell r="H303">
            <v>4</v>
          </cell>
        </row>
        <row r="304">
          <cell r="A304">
            <v>581</v>
          </cell>
          <cell r="B304" t="str">
            <v>Темир-Мираббос</v>
          </cell>
          <cell r="C304" t="str">
            <v>ф/х</v>
          </cell>
          <cell r="D304" t="str">
            <v>С.Синдаров</v>
          </cell>
          <cell r="E304" t="str">
            <v>Зафаробод</v>
          </cell>
          <cell r="F304">
            <v>55200</v>
          </cell>
          <cell r="H304">
            <v>4</v>
          </cell>
        </row>
        <row r="305">
          <cell r="A305">
            <v>582</v>
          </cell>
          <cell r="B305" t="str">
            <v>Тошкент</v>
          </cell>
          <cell r="C305" t="str">
            <v>ф/х</v>
          </cell>
          <cell r="D305" t="str">
            <v>С.Синдаров</v>
          </cell>
          <cell r="E305" t="str">
            <v>Зафаробод</v>
          </cell>
          <cell r="F305">
            <v>57600</v>
          </cell>
          <cell r="H305">
            <v>7</v>
          </cell>
        </row>
        <row r="306">
          <cell r="A306">
            <v>583</v>
          </cell>
          <cell r="B306" t="str">
            <v>Тулпор</v>
          </cell>
          <cell r="C306" t="str">
            <v>ф/х</v>
          </cell>
          <cell r="D306" t="str">
            <v>С.Синдаров</v>
          </cell>
          <cell r="E306" t="str">
            <v>Зафаробод</v>
          </cell>
          <cell r="F306">
            <v>22900</v>
          </cell>
          <cell r="H306">
            <v>4</v>
          </cell>
        </row>
        <row r="307">
          <cell r="A307">
            <v>584</v>
          </cell>
          <cell r="B307" t="str">
            <v>Турабек-Уйгун</v>
          </cell>
          <cell r="C307" t="str">
            <v>ф/х</v>
          </cell>
          <cell r="D307" t="str">
            <v>С.Синдаров</v>
          </cell>
          <cell r="E307" t="str">
            <v>Зафаробод</v>
          </cell>
          <cell r="F307">
            <v>56700</v>
          </cell>
          <cell r="H307">
            <v>5</v>
          </cell>
        </row>
        <row r="308">
          <cell r="A308">
            <v>585</v>
          </cell>
          <cell r="B308" t="str">
            <v>Туртовлон</v>
          </cell>
          <cell r="C308" t="str">
            <v>ф/х</v>
          </cell>
          <cell r="D308" t="str">
            <v>С.Синдаров</v>
          </cell>
          <cell r="E308" t="str">
            <v>Зафаробод</v>
          </cell>
          <cell r="F308">
            <v>10500</v>
          </cell>
          <cell r="H308">
            <v>3</v>
          </cell>
        </row>
        <row r="309">
          <cell r="A309">
            <v>586</v>
          </cell>
          <cell r="B309" t="str">
            <v>Тутли булок</v>
          </cell>
          <cell r="C309" t="str">
            <v>ф/х</v>
          </cell>
          <cell r="D309" t="str">
            <v>С.Синдаров</v>
          </cell>
          <cell r="E309" t="str">
            <v>Зафаробод</v>
          </cell>
          <cell r="F309">
            <v>36300</v>
          </cell>
          <cell r="H309">
            <v>3</v>
          </cell>
        </row>
        <row r="310">
          <cell r="A310">
            <v>587</v>
          </cell>
          <cell r="B310" t="str">
            <v>Узлат</v>
          </cell>
          <cell r="C310" t="str">
            <v>ф/х</v>
          </cell>
          <cell r="D310" t="str">
            <v>С.Синдаров</v>
          </cell>
          <cell r="E310" t="str">
            <v>Зафаробод</v>
          </cell>
          <cell r="F310">
            <v>26100</v>
          </cell>
          <cell r="H310">
            <v>3</v>
          </cell>
        </row>
        <row r="311">
          <cell r="A311">
            <v>588</v>
          </cell>
          <cell r="B311" t="str">
            <v>Уктамжон</v>
          </cell>
          <cell r="C311" t="str">
            <v>ф/х</v>
          </cell>
          <cell r="D311" t="str">
            <v>С.Синдаров</v>
          </cell>
          <cell r="E311" t="str">
            <v>Зафаробод</v>
          </cell>
          <cell r="F311">
            <v>69300</v>
          </cell>
          <cell r="H311">
            <v>3</v>
          </cell>
        </row>
        <row r="312">
          <cell r="A312">
            <v>589</v>
          </cell>
          <cell r="B312" t="str">
            <v>Уткир Боходир</v>
          </cell>
          <cell r="C312" t="str">
            <v>ф/х</v>
          </cell>
          <cell r="D312" t="str">
            <v>С.Синдаров</v>
          </cell>
          <cell r="E312" t="str">
            <v>Зафаробод</v>
          </cell>
          <cell r="F312">
            <v>61500</v>
          </cell>
          <cell r="H312">
            <v>8</v>
          </cell>
        </row>
        <row r="313">
          <cell r="A313">
            <v>590</v>
          </cell>
          <cell r="B313" t="str">
            <v>Ухум</v>
          </cell>
          <cell r="C313" t="str">
            <v>ф/х</v>
          </cell>
          <cell r="D313" t="str">
            <v>С.Синдаров</v>
          </cell>
          <cell r="E313" t="str">
            <v>Зафаробод</v>
          </cell>
          <cell r="F313">
            <v>41200</v>
          </cell>
          <cell r="H313">
            <v>5</v>
          </cell>
        </row>
        <row r="314">
          <cell r="A314">
            <v>591</v>
          </cell>
          <cell r="B314" t="str">
            <v>Фидокор ёшлар</v>
          </cell>
          <cell r="C314" t="str">
            <v>ф/х</v>
          </cell>
          <cell r="D314" t="str">
            <v>С.Синдаров</v>
          </cell>
          <cell r="E314" t="str">
            <v>Зафаробод</v>
          </cell>
          <cell r="F314">
            <v>28800</v>
          </cell>
          <cell r="H314">
            <v>5</v>
          </cell>
        </row>
        <row r="315">
          <cell r="A315">
            <v>592</v>
          </cell>
          <cell r="B315" t="str">
            <v>Фориш</v>
          </cell>
          <cell r="C315" t="str">
            <v>ф/х</v>
          </cell>
          <cell r="D315" t="str">
            <v>С.Синдаров</v>
          </cell>
          <cell r="E315" t="str">
            <v>Зафаробод</v>
          </cell>
          <cell r="F315">
            <v>30400</v>
          </cell>
          <cell r="H315">
            <v>4</v>
          </cell>
        </row>
        <row r="316">
          <cell r="A316">
            <v>593</v>
          </cell>
          <cell r="B316" t="str">
            <v>Фориш дунёси</v>
          </cell>
          <cell r="C316" t="str">
            <v>ф/х</v>
          </cell>
          <cell r="D316" t="str">
            <v>С.Синдаров</v>
          </cell>
          <cell r="E316" t="str">
            <v>Зафаробод</v>
          </cell>
          <cell r="F316">
            <v>63000</v>
          </cell>
          <cell r="H316">
            <v>3</v>
          </cell>
        </row>
        <row r="317">
          <cell r="A317">
            <v>594</v>
          </cell>
          <cell r="B317" t="str">
            <v>Фуркат-Жума</v>
          </cell>
          <cell r="C317" t="str">
            <v>ф/х</v>
          </cell>
          <cell r="D317" t="str">
            <v>С.Синдаров</v>
          </cell>
          <cell r="E317" t="str">
            <v>Зафаробод</v>
          </cell>
          <cell r="F317">
            <v>28400</v>
          </cell>
          <cell r="H317">
            <v>9</v>
          </cell>
        </row>
        <row r="318">
          <cell r="A318">
            <v>595</v>
          </cell>
          <cell r="B318" t="str">
            <v>Хасанжон</v>
          </cell>
          <cell r="C318" t="str">
            <v>ф/х</v>
          </cell>
          <cell r="D318" t="str">
            <v>С.Синдаров</v>
          </cell>
          <cell r="E318" t="str">
            <v>Зафаробод</v>
          </cell>
          <cell r="F318">
            <v>58600</v>
          </cell>
          <cell r="H318">
            <v>6</v>
          </cell>
        </row>
        <row r="319">
          <cell r="A319">
            <v>596</v>
          </cell>
          <cell r="B319" t="str">
            <v>Хошим ота</v>
          </cell>
          <cell r="C319" t="str">
            <v>ф/х</v>
          </cell>
          <cell r="D319" t="str">
            <v>С.Синдаров</v>
          </cell>
          <cell r="E319" t="str">
            <v>Зафаробод</v>
          </cell>
          <cell r="F319">
            <v>36000</v>
          </cell>
          <cell r="H319">
            <v>7</v>
          </cell>
        </row>
        <row r="320">
          <cell r="A320">
            <v>597</v>
          </cell>
          <cell r="B320" t="str">
            <v>Хумоин шох</v>
          </cell>
          <cell r="C320" t="str">
            <v>ф/х</v>
          </cell>
          <cell r="D320" t="str">
            <v>С.Синдаров</v>
          </cell>
          <cell r="E320" t="str">
            <v>Зафаробод</v>
          </cell>
          <cell r="F320">
            <v>27300</v>
          </cell>
          <cell r="H320">
            <v>6</v>
          </cell>
        </row>
        <row r="321">
          <cell r="A321">
            <v>598</v>
          </cell>
          <cell r="B321" t="str">
            <v>Хуроз ота</v>
          </cell>
          <cell r="C321" t="str">
            <v>ф/х</v>
          </cell>
          <cell r="D321" t="str">
            <v>С.Синдаров</v>
          </cell>
          <cell r="E321" t="str">
            <v>Зафаробод</v>
          </cell>
          <cell r="F321">
            <v>47100</v>
          </cell>
          <cell r="H321">
            <v>4</v>
          </cell>
        </row>
        <row r="322">
          <cell r="A322">
            <v>599</v>
          </cell>
          <cell r="B322" t="str">
            <v>Чиборлик-Исроил</v>
          </cell>
          <cell r="C322" t="str">
            <v>ф/х</v>
          </cell>
          <cell r="D322" t="str">
            <v>С.Синдаров</v>
          </cell>
          <cell r="E322" t="str">
            <v>Зафаробод</v>
          </cell>
          <cell r="F322">
            <v>28800</v>
          </cell>
          <cell r="H322">
            <v>4</v>
          </cell>
        </row>
        <row r="323">
          <cell r="A323">
            <v>600</v>
          </cell>
          <cell r="B323" t="str">
            <v>Шарип ота</v>
          </cell>
          <cell r="C323" t="str">
            <v>ф/х</v>
          </cell>
          <cell r="D323" t="str">
            <v>С.Синдаров</v>
          </cell>
          <cell r="E323" t="str">
            <v>Зафаробод</v>
          </cell>
          <cell r="F323">
            <v>22700</v>
          </cell>
          <cell r="H323">
            <v>6</v>
          </cell>
        </row>
        <row r="324">
          <cell r="A324">
            <v>601</v>
          </cell>
          <cell r="B324" t="str">
            <v>Шароф</v>
          </cell>
          <cell r="C324" t="str">
            <v>ф/х</v>
          </cell>
          <cell r="D324" t="str">
            <v>С.Синдаров</v>
          </cell>
          <cell r="E324" t="str">
            <v>Зафаробод</v>
          </cell>
          <cell r="F324">
            <v>46400</v>
          </cell>
          <cell r="H324">
            <v>4</v>
          </cell>
        </row>
        <row r="325">
          <cell r="A325">
            <v>602</v>
          </cell>
          <cell r="B325" t="str">
            <v>Шахзод</v>
          </cell>
          <cell r="C325" t="str">
            <v>ф/х</v>
          </cell>
          <cell r="D325" t="str">
            <v>С.Синдаров</v>
          </cell>
          <cell r="E325" t="str">
            <v>Зафаробод</v>
          </cell>
          <cell r="F325">
            <v>76500</v>
          </cell>
          <cell r="H325">
            <v>6</v>
          </cell>
        </row>
        <row r="326">
          <cell r="A326">
            <v>603</v>
          </cell>
          <cell r="B326" t="str">
            <v>Шеркул бобо</v>
          </cell>
          <cell r="C326" t="str">
            <v>ф/х</v>
          </cell>
          <cell r="D326" t="str">
            <v>С.Синдаров</v>
          </cell>
          <cell r="E326" t="str">
            <v>Зафаробод</v>
          </cell>
          <cell r="F326">
            <v>17000</v>
          </cell>
          <cell r="H326">
            <v>2</v>
          </cell>
        </row>
        <row r="327">
          <cell r="A327">
            <v>604</v>
          </cell>
          <cell r="B327" t="str">
            <v>Шер-Сарбон-Юсуф</v>
          </cell>
          <cell r="C327" t="str">
            <v>ф/х</v>
          </cell>
          <cell r="D327" t="str">
            <v>С.Синдаров</v>
          </cell>
          <cell r="E327" t="str">
            <v>Зафаробод</v>
          </cell>
          <cell r="F327">
            <v>137000</v>
          </cell>
          <cell r="H327">
            <v>4</v>
          </cell>
        </row>
        <row r="328">
          <cell r="A328">
            <v>605</v>
          </cell>
          <cell r="B328" t="str">
            <v>Шинжон</v>
          </cell>
          <cell r="C328" t="str">
            <v>ф/х</v>
          </cell>
          <cell r="D328" t="str">
            <v>С.Синдаров</v>
          </cell>
          <cell r="E328" t="str">
            <v>Зафаробод</v>
          </cell>
          <cell r="F328">
            <v>39000</v>
          </cell>
          <cell r="H328">
            <v>7</v>
          </cell>
        </row>
        <row r="329">
          <cell r="A329">
            <v>606</v>
          </cell>
          <cell r="B329" t="str">
            <v>Ширгайон-Хурмо</v>
          </cell>
          <cell r="C329" t="str">
            <v>ф/х</v>
          </cell>
          <cell r="D329" t="str">
            <v>С.Синдаров</v>
          </cell>
          <cell r="E329" t="str">
            <v>Зафаробод</v>
          </cell>
          <cell r="F329">
            <v>34400</v>
          </cell>
          <cell r="H329">
            <v>8</v>
          </cell>
        </row>
        <row r="330">
          <cell r="A330">
            <v>607</v>
          </cell>
          <cell r="B330" t="str">
            <v>Шомурод-Тадбиркор</v>
          </cell>
          <cell r="C330" t="str">
            <v>ф/х</v>
          </cell>
          <cell r="D330" t="str">
            <v>С.Синдаров</v>
          </cell>
          <cell r="E330" t="str">
            <v>Зафаробод</v>
          </cell>
          <cell r="F330">
            <v>82000</v>
          </cell>
          <cell r="H330">
            <v>8</v>
          </cell>
        </row>
        <row r="331">
          <cell r="A331">
            <v>608</v>
          </cell>
          <cell r="B331" t="str">
            <v>Элдор-Али-Маржон</v>
          </cell>
          <cell r="C331" t="str">
            <v>ф/х</v>
          </cell>
          <cell r="D331" t="str">
            <v>С.Синдаров</v>
          </cell>
          <cell r="E331" t="str">
            <v>Зафаробод</v>
          </cell>
          <cell r="F331">
            <v>41100</v>
          </cell>
          <cell r="H331">
            <v>8</v>
          </cell>
        </row>
        <row r="332">
          <cell r="A332">
            <v>609</v>
          </cell>
          <cell r="B332" t="str">
            <v>Элмуроджон</v>
          </cell>
          <cell r="C332" t="str">
            <v>ф/х</v>
          </cell>
          <cell r="D332" t="str">
            <v>С.Синдаров</v>
          </cell>
          <cell r="E332" t="str">
            <v>Зафаробод</v>
          </cell>
          <cell r="F332">
            <v>18300</v>
          </cell>
          <cell r="H332">
            <v>8</v>
          </cell>
        </row>
        <row r="333">
          <cell r="A333">
            <v>610</v>
          </cell>
          <cell r="B333" t="str">
            <v>Эрхон-Омон</v>
          </cell>
          <cell r="C333" t="str">
            <v>ф/х</v>
          </cell>
          <cell r="D333" t="str">
            <v>С.Синдаров</v>
          </cell>
          <cell r="E333" t="str">
            <v>Зафаробод</v>
          </cell>
          <cell r="F333">
            <v>14600</v>
          </cell>
          <cell r="H333">
            <v>5</v>
          </cell>
        </row>
        <row r="334">
          <cell r="A334">
            <v>611</v>
          </cell>
          <cell r="B334" t="str">
            <v>Эшбулди</v>
          </cell>
          <cell r="C334" t="str">
            <v>ф/х</v>
          </cell>
          <cell r="D334" t="str">
            <v>С.Синдаров</v>
          </cell>
          <cell r="E334" t="str">
            <v>Зафаробод</v>
          </cell>
          <cell r="F334">
            <v>64700</v>
          </cell>
          <cell r="H334">
            <v>3</v>
          </cell>
        </row>
        <row r="335">
          <cell r="A335">
            <v>612</v>
          </cell>
          <cell r="B335" t="str">
            <v>Янги-Аср</v>
          </cell>
          <cell r="C335" t="str">
            <v>ф/х</v>
          </cell>
          <cell r="D335" t="str">
            <v>С.Синдаров</v>
          </cell>
          <cell r="E335" t="str">
            <v>Зафаробод</v>
          </cell>
          <cell r="F335">
            <v>19500</v>
          </cell>
          <cell r="H335">
            <v>4</v>
          </cell>
        </row>
        <row r="336">
          <cell r="A336">
            <v>613</v>
          </cell>
          <cell r="B336" t="str">
            <v>Янгиобод</v>
          </cell>
          <cell r="C336" t="str">
            <v>ф/х</v>
          </cell>
          <cell r="D336" t="str">
            <v>С.Синдаров</v>
          </cell>
          <cell r="E336" t="str">
            <v>Зафаробод</v>
          </cell>
          <cell r="F336">
            <v>35000</v>
          </cell>
          <cell r="H336">
            <v>7</v>
          </cell>
        </row>
        <row r="337">
          <cell r="A337">
            <v>351</v>
          </cell>
          <cell r="B337" t="str">
            <v xml:space="preserve">А К А </v>
          </cell>
          <cell r="C337" t="str">
            <v>ф/х</v>
          </cell>
          <cell r="D337" t="str">
            <v>С.Рахимов</v>
          </cell>
          <cell r="E337" t="str">
            <v>Зафаробод</v>
          </cell>
          <cell r="F337">
            <v>225000</v>
          </cell>
          <cell r="I337">
            <v>17</v>
          </cell>
        </row>
        <row r="338">
          <cell r="A338">
            <v>352</v>
          </cell>
          <cell r="B338" t="str">
            <v>Абдугаффоров Кучим</v>
          </cell>
          <cell r="C338" t="str">
            <v>ф/х</v>
          </cell>
          <cell r="D338" t="str">
            <v>С.Рахимов</v>
          </cell>
          <cell r="E338" t="str">
            <v>Зафаробод</v>
          </cell>
          <cell r="F338">
            <v>20800</v>
          </cell>
          <cell r="I338">
            <v>10</v>
          </cell>
        </row>
        <row r="339">
          <cell r="A339">
            <v>353</v>
          </cell>
          <cell r="B339" t="str">
            <v>Абдураззок</v>
          </cell>
          <cell r="C339" t="str">
            <v>ф/х</v>
          </cell>
          <cell r="D339" t="str">
            <v>С.Рахимов</v>
          </cell>
          <cell r="E339" t="str">
            <v>Зафаробод</v>
          </cell>
          <cell r="F339">
            <v>46900</v>
          </cell>
          <cell r="I339">
            <v>10</v>
          </cell>
        </row>
        <row r="340">
          <cell r="A340">
            <v>354</v>
          </cell>
          <cell r="B340" t="str">
            <v>Аброрбек</v>
          </cell>
          <cell r="C340" t="str">
            <v>ф/х</v>
          </cell>
          <cell r="D340" t="str">
            <v>С.Рахимов</v>
          </cell>
          <cell r="E340" t="str">
            <v>Зафаробод</v>
          </cell>
          <cell r="F340">
            <v>24600</v>
          </cell>
          <cell r="I340">
            <v>12</v>
          </cell>
        </row>
        <row r="341">
          <cell r="A341">
            <v>355</v>
          </cell>
          <cell r="B341" t="str">
            <v>Азамат</v>
          </cell>
          <cell r="C341" t="str">
            <v>ф/х</v>
          </cell>
          <cell r="D341" t="str">
            <v>С.Рахимов</v>
          </cell>
          <cell r="E341" t="str">
            <v>Зафаробод</v>
          </cell>
          <cell r="F341">
            <v>65500</v>
          </cell>
          <cell r="I341">
            <v>5</v>
          </cell>
        </row>
        <row r="342">
          <cell r="A342">
            <v>356</v>
          </cell>
          <cell r="B342" t="str">
            <v>Азлартепа</v>
          </cell>
          <cell r="C342" t="str">
            <v>ф/х</v>
          </cell>
          <cell r="D342" t="str">
            <v>С.Рахимов</v>
          </cell>
          <cell r="E342" t="str">
            <v>Зафаробод</v>
          </cell>
          <cell r="F342">
            <v>29000</v>
          </cell>
          <cell r="I342">
            <v>12</v>
          </cell>
        </row>
        <row r="343">
          <cell r="A343">
            <v>357</v>
          </cell>
          <cell r="B343" t="str">
            <v>Ачил бобо</v>
          </cell>
          <cell r="C343" t="str">
            <v>ф/х</v>
          </cell>
          <cell r="D343" t="str">
            <v>С.Рахимов</v>
          </cell>
          <cell r="E343" t="str">
            <v>Зафаробод</v>
          </cell>
          <cell r="F343">
            <v>30500</v>
          </cell>
          <cell r="I343">
            <v>10</v>
          </cell>
        </row>
        <row r="344">
          <cell r="A344">
            <v>358</v>
          </cell>
          <cell r="B344" t="str">
            <v>Б А М</v>
          </cell>
          <cell r="C344" t="str">
            <v>ф/х</v>
          </cell>
          <cell r="D344" t="str">
            <v>С.Рахимов</v>
          </cell>
          <cell r="E344" t="str">
            <v>Зафаробод</v>
          </cell>
          <cell r="F344">
            <v>36300</v>
          </cell>
          <cell r="I344">
            <v>8</v>
          </cell>
        </row>
        <row r="345">
          <cell r="A345">
            <v>359</v>
          </cell>
          <cell r="B345" t="str">
            <v>Балки эл нур</v>
          </cell>
          <cell r="C345" t="str">
            <v>ф/х</v>
          </cell>
          <cell r="D345" t="str">
            <v>С.Рахимов</v>
          </cell>
          <cell r="E345" t="str">
            <v>Зафаробод</v>
          </cell>
          <cell r="F345">
            <v>30400</v>
          </cell>
          <cell r="I345">
            <v>8</v>
          </cell>
        </row>
        <row r="346">
          <cell r="A346">
            <v>360</v>
          </cell>
          <cell r="B346" t="str">
            <v>Бахром ота</v>
          </cell>
          <cell r="C346" t="str">
            <v>ф/х</v>
          </cell>
          <cell r="D346" t="str">
            <v>С.Рахимов</v>
          </cell>
          <cell r="E346" t="str">
            <v>Зафаробод</v>
          </cell>
          <cell r="F346">
            <v>44800</v>
          </cell>
          <cell r="I346">
            <v>10</v>
          </cell>
        </row>
        <row r="347">
          <cell r="A347">
            <v>361</v>
          </cell>
          <cell r="B347" t="str">
            <v>Бек-1</v>
          </cell>
          <cell r="C347" t="str">
            <v>ф/х</v>
          </cell>
          <cell r="D347" t="str">
            <v>С.Рахимов</v>
          </cell>
          <cell r="E347" t="str">
            <v>Зафаробод</v>
          </cell>
          <cell r="F347">
            <v>49100</v>
          </cell>
          <cell r="I347">
            <v>12</v>
          </cell>
        </row>
        <row r="348">
          <cell r="A348">
            <v>362</v>
          </cell>
          <cell r="B348" t="str">
            <v>Беш-бола</v>
          </cell>
          <cell r="C348" t="str">
            <v>ф/х</v>
          </cell>
          <cell r="D348" t="str">
            <v>С.Рахимов</v>
          </cell>
          <cell r="E348" t="str">
            <v>Зафаробод</v>
          </cell>
          <cell r="F348">
            <v>92100</v>
          </cell>
          <cell r="I348">
            <v>15</v>
          </cell>
        </row>
        <row r="349">
          <cell r="A349">
            <v>363</v>
          </cell>
          <cell r="B349" t="str">
            <v>Бобокалон</v>
          </cell>
          <cell r="C349" t="str">
            <v>ф/х</v>
          </cell>
          <cell r="D349" t="str">
            <v>С.Рахимов</v>
          </cell>
          <cell r="E349" t="str">
            <v>Зафаробод</v>
          </cell>
          <cell r="F349">
            <v>50300</v>
          </cell>
          <cell r="I349">
            <v>12</v>
          </cell>
        </row>
        <row r="350">
          <cell r="A350">
            <v>364</v>
          </cell>
          <cell r="B350" t="str">
            <v>Боливойкарвон</v>
          </cell>
          <cell r="C350" t="str">
            <v>ф/х</v>
          </cell>
          <cell r="D350" t="str">
            <v>С.Рахимов</v>
          </cell>
          <cell r="E350" t="str">
            <v>Зафаробод</v>
          </cell>
          <cell r="F350">
            <v>36500</v>
          </cell>
          <cell r="I350">
            <v>12</v>
          </cell>
        </row>
        <row r="351">
          <cell r="A351">
            <v>365</v>
          </cell>
          <cell r="B351" t="str">
            <v>Булунгур</v>
          </cell>
          <cell r="C351" t="str">
            <v>ф/х</v>
          </cell>
          <cell r="D351" t="str">
            <v>С.Рахимов</v>
          </cell>
          <cell r="E351" t="str">
            <v>Зафаробод</v>
          </cell>
          <cell r="F351">
            <v>120000</v>
          </cell>
          <cell r="I351">
            <v>10</v>
          </cell>
        </row>
        <row r="352">
          <cell r="A352">
            <v>366</v>
          </cell>
          <cell r="B352" t="str">
            <v>Бунёд-1</v>
          </cell>
          <cell r="C352" t="str">
            <v>ф/х</v>
          </cell>
          <cell r="D352" t="str">
            <v>С.Рахимов</v>
          </cell>
          <cell r="E352" t="str">
            <v>Зафаробод</v>
          </cell>
          <cell r="F352">
            <v>34100</v>
          </cell>
          <cell r="I352">
            <v>11</v>
          </cell>
        </row>
        <row r="353">
          <cell r="A353">
            <v>367</v>
          </cell>
          <cell r="B353" t="str">
            <v>Бурчакли</v>
          </cell>
          <cell r="C353" t="str">
            <v>ф/х</v>
          </cell>
          <cell r="D353" t="str">
            <v>С.Рахимов</v>
          </cell>
          <cell r="E353" t="str">
            <v>Зафаробод</v>
          </cell>
          <cell r="F353">
            <v>21000</v>
          </cell>
          <cell r="I353">
            <v>11</v>
          </cell>
        </row>
        <row r="354">
          <cell r="A354">
            <v>368</v>
          </cell>
          <cell r="B354" t="str">
            <v>Вали-Эл-Нур</v>
          </cell>
          <cell r="C354" t="str">
            <v>ф/х</v>
          </cell>
          <cell r="D354" t="str">
            <v>С.Рахимов</v>
          </cell>
          <cell r="E354" t="str">
            <v>Зафаробод</v>
          </cell>
          <cell r="F354">
            <v>9000</v>
          </cell>
          <cell r="I354">
            <v>12</v>
          </cell>
        </row>
        <row r="355">
          <cell r="A355">
            <v>369</v>
          </cell>
          <cell r="B355" t="str">
            <v>Гайрат-1</v>
          </cell>
          <cell r="C355" t="str">
            <v>ф/х</v>
          </cell>
          <cell r="D355" t="str">
            <v>С.Рахимов</v>
          </cell>
          <cell r="E355" t="str">
            <v>Зафаробод</v>
          </cell>
          <cell r="F355">
            <v>20200</v>
          </cell>
          <cell r="I355">
            <v>10</v>
          </cell>
        </row>
        <row r="356">
          <cell r="A356">
            <v>370</v>
          </cell>
          <cell r="B356" t="str">
            <v>Голибжон</v>
          </cell>
          <cell r="C356" t="str">
            <v>ф/х</v>
          </cell>
          <cell r="D356" t="str">
            <v>С.Рахимов</v>
          </cell>
          <cell r="E356" t="str">
            <v>Зафаробод</v>
          </cell>
          <cell r="F356">
            <v>31000</v>
          </cell>
          <cell r="I356">
            <v>10</v>
          </cell>
        </row>
        <row r="357">
          <cell r="A357">
            <v>371</v>
          </cell>
          <cell r="B357" t="str">
            <v>Гулзор</v>
          </cell>
          <cell r="C357" t="str">
            <v>ф/х</v>
          </cell>
          <cell r="D357" t="str">
            <v>С.Рахимов</v>
          </cell>
          <cell r="E357" t="str">
            <v>Зафаробод</v>
          </cell>
          <cell r="F357">
            <v>69800</v>
          </cell>
          <cell r="I357">
            <v>8</v>
          </cell>
        </row>
        <row r="358">
          <cell r="A358">
            <v>372</v>
          </cell>
          <cell r="B358" t="str">
            <v>Гулхона</v>
          </cell>
          <cell r="C358" t="str">
            <v>ф/х</v>
          </cell>
          <cell r="D358" t="str">
            <v>С.Рахимов</v>
          </cell>
          <cell r="E358" t="str">
            <v>Зафаробод</v>
          </cell>
          <cell r="F358">
            <v>42800</v>
          </cell>
          <cell r="I358">
            <v>10</v>
          </cell>
        </row>
        <row r="359">
          <cell r="A359">
            <v>373</v>
          </cell>
          <cell r="B359" t="str">
            <v>Давлат</v>
          </cell>
          <cell r="C359" t="str">
            <v>ф/х</v>
          </cell>
          <cell r="D359" t="str">
            <v>С.Рахимов</v>
          </cell>
          <cell r="E359" t="str">
            <v>Зафаробод</v>
          </cell>
          <cell r="F359">
            <v>43700</v>
          </cell>
          <cell r="I359">
            <v>12</v>
          </cell>
        </row>
        <row r="360">
          <cell r="A360">
            <v>374</v>
          </cell>
          <cell r="B360" t="str">
            <v>Ёнбоштут</v>
          </cell>
          <cell r="C360" t="str">
            <v>ф/х</v>
          </cell>
          <cell r="D360" t="str">
            <v>С.Рахимов</v>
          </cell>
          <cell r="E360" t="str">
            <v>Зафаробод</v>
          </cell>
          <cell r="F360">
            <v>40100</v>
          </cell>
          <cell r="I360">
            <v>12</v>
          </cell>
        </row>
        <row r="361">
          <cell r="A361">
            <v>375</v>
          </cell>
          <cell r="B361" t="str">
            <v>Жасурбек</v>
          </cell>
          <cell r="C361" t="str">
            <v>ф/х</v>
          </cell>
          <cell r="D361" t="str">
            <v>С.Рахимов</v>
          </cell>
          <cell r="E361" t="str">
            <v>Зафаробод</v>
          </cell>
          <cell r="F361">
            <v>44900</v>
          </cell>
          <cell r="I361">
            <v>10</v>
          </cell>
        </row>
        <row r="362">
          <cell r="A362">
            <v>376</v>
          </cell>
          <cell r="B362" t="str">
            <v>Жомбой</v>
          </cell>
          <cell r="C362" t="str">
            <v>ф/х</v>
          </cell>
          <cell r="D362" t="str">
            <v>С.Рахимов</v>
          </cell>
          <cell r="E362" t="str">
            <v>Зафаробод</v>
          </cell>
          <cell r="F362">
            <v>78000</v>
          </cell>
          <cell r="I362">
            <v>7</v>
          </cell>
        </row>
        <row r="363">
          <cell r="A363">
            <v>377</v>
          </cell>
          <cell r="B363" t="str">
            <v>Журабой ота</v>
          </cell>
          <cell r="C363" t="str">
            <v>ф/х</v>
          </cell>
          <cell r="D363" t="str">
            <v>С.Рахимов</v>
          </cell>
          <cell r="E363" t="str">
            <v>Зафаробод</v>
          </cell>
          <cell r="F363">
            <v>7800</v>
          </cell>
          <cell r="I363">
            <v>10</v>
          </cell>
        </row>
        <row r="364">
          <cell r="A364">
            <v>378</v>
          </cell>
          <cell r="B364" t="str">
            <v>Илхом-11</v>
          </cell>
          <cell r="C364" t="str">
            <v>ф/х</v>
          </cell>
          <cell r="D364" t="str">
            <v>С.Рахимов</v>
          </cell>
          <cell r="E364" t="str">
            <v>Зафаробод</v>
          </cell>
          <cell r="F364">
            <v>56400</v>
          </cell>
          <cell r="I364">
            <v>11</v>
          </cell>
        </row>
        <row r="365">
          <cell r="A365">
            <v>379</v>
          </cell>
          <cell r="B365" t="str">
            <v>Имронбек</v>
          </cell>
          <cell r="C365" t="str">
            <v>ф/х</v>
          </cell>
          <cell r="D365" t="str">
            <v>С.Рахимов</v>
          </cell>
          <cell r="E365" t="str">
            <v>Зафаробод</v>
          </cell>
          <cell r="F365">
            <v>31700</v>
          </cell>
          <cell r="I365">
            <v>8</v>
          </cell>
        </row>
        <row r="366">
          <cell r="A366">
            <v>380</v>
          </cell>
          <cell r="B366" t="str">
            <v>Инб Саттор</v>
          </cell>
          <cell r="C366" t="str">
            <v>ф/х</v>
          </cell>
          <cell r="D366" t="str">
            <v>С.Рахимов</v>
          </cell>
          <cell r="E366" t="str">
            <v>Зафаробод</v>
          </cell>
          <cell r="F366">
            <v>33200</v>
          </cell>
          <cell r="I366">
            <v>10</v>
          </cell>
        </row>
        <row r="367">
          <cell r="A367">
            <v>381</v>
          </cell>
          <cell r="B367" t="str">
            <v>Ином</v>
          </cell>
          <cell r="C367" t="str">
            <v>ф/х</v>
          </cell>
          <cell r="D367" t="str">
            <v>С.Рахимов</v>
          </cell>
          <cell r="E367" t="str">
            <v>Зафаробод</v>
          </cell>
          <cell r="F367">
            <v>63400</v>
          </cell>
          <cell r="I367">
            <v>16</v>
          </cell>
        </row>
        <row r="368">
          <cell r="A368">
            <v>382</v>
          </cell>
          <cell r="B368" t="str">
            <v>Ислом</v>
          </cell>
          <cell r="C368" t="str">
            <v>ф/х</v>
          </cell>
          <cell r="D368" t="str">
            <v>С.Рахимов</v>
          </cell>
          <cell r="E368" t="str">
            <v>Зафаробод</v>
          </cell>
          <cell r="F368">
            <v>44400</v>
          </cell>
          <cell r="I368">
            <v>8</v>
          </cell>
        </row>
        <row r="369">
          <cell r="A369">
            <v>383</v>
          </cell>
          <cell r="B369" t="str">
            <v>Исмойил ота</v>
          </cell>
          <cell r="C369" t="str">
            <v>ф/х</v>
          </cell>
          <cell r="D369" t="str">
            <v>С.Рахимов</v>
          </cell>
          <cell r="E369" t="str">
            <v>Зафаробод</v>
          </cell>
          <cell r="F369">
            <v>70400</v>
          </cell>
          <cell r="I369">
            <v>12</v>
          </cell>
        </row>
        <row r="370">
          <cell r="A370">
            <v>384</v>
          </cell>
          <cell r="B370" t="str">
            <v>Йулдош ота</v>
          </cell>
          <cell r="C370" t="str">
            <v>ф/х</v>
          </cell>
          <cell r="D370" t="str">
            <v>С.Рахимов</v>
          </cell>
          <cell r="E370" t="str">
            <v>Зафаробод</v>
          </cell>
          <cell r="F370">
            <v>160000</v>
          </cell>
          <cell r="I370">
            <v>7</v>
          </cell>
        </row>
        <row r="371">
          <cell r="A371">
            <v>385</v>
          </cell>
          <cell r="B371" t="str">
            <v>Камалак рамзи</v>
          </cell>
          <cell r="C371" t="str">
            <v>ф/х</v>
          </cell>
          <cell r="D371" t="str">
            <v>С.Рахимов</v>
          </cell>
          <cell r="E371" t="str">
            <v>Зафаробод</v>
          </cell>
          <cell r="F371">
            <v>75700</v>
          </cell>
          <cell r="I371">
            <v>10</v>
          </cell>
        </row>
        <row r="372">
          <cell r="A372">
            <v>386</v>
          </cell>
          <cell r="B372" t="str">
            <v>Карим ота</v>
          </cell>
          <cell r="C372" t="str">
            <v>ф/х</v>
          </cell>
          <cell r="D372" t="str">
            <v>С.Рахимов</v>
          </cell>
          <cell r="E372" t="str">
            <v>Зафаробод</v>
          </cell>
          <cell r="F372">
            <v>54300</v>
          </cell>
          <cell r="I372">
            <v>10</v>
          </cell>
        </row>
        <row r="373">
          <cell r="A373">
            <v>387</v>
          </cell>
          <cell r="B373" t="str">
            <v>Катортол</v>
          </cell>
          <cell r="C373" t="str">
            <v>ф/х</v>
          </cell>
          <cell r="D373" t="str">
            <v>С.Рахимов</v>
          </cell>
          <cell r="E373" t="str">
            <v>Зафаробод</v>
          </cell>
          <cell r="F373">
            <v>52300</v>
          </cell>
          <cell r="I373">
            <v>10</v>
          </cell>
        </row>
        <row r="374">
          <cell r="A374">
            <v>388</v>
          </cell>
          <cell r="B374" t="str">
            <v>Кирсадок</v>
          </cell>
          <cell r="C374" t="str">
            <v>ф/х</v>
          </cell>
          <cell r="D374" t="str">
            <v>С.Рахимов</v>
          </cell>
          <cell r="E374" t="str">
            <v>Зафаробод</v>
          </cell>
          <cell r="F374">
            <v>14600</v>
          </cell>
          <cell r="I374">
            <v>10</v>
          </cell>
        </row>
        <row r="375">
          <cell r="A375">
            <v>389</v>
          </cell>
          <cell r="B375" t="str">
            <v>Колган сир</v>
          </cell>
          <cell r="C375" t="str">
            <v>ф/х</v>
          </cell>
          <cell r="D375" t="str">
            <v>С.Рахимов</v>
          </cell>
          <cell r="E375" t="str">
            <v>Зафаробод</v>
          </cell>
          <cell r="F375">
            <v>56400</v>
          </cell>
          <cell r="I375">
            <v>4</v>
          </cell>
        </row>
        <row r="376">
          <cell r="A376">
            <v>390</v>
          </cell>
          <cell r="B376" t="str">
            <v>Конгли</v>
          </cell>
          <cell r="C376" t="str">
            <v>ф/х</v>
          </cell>
          <cell r="D376" t="str">
            <v>С.Рахимов</v>
          </cell>
          <cell r="E376" t="str">
            <v>Зафаробод</v>
          </cell>
          <cell r="F376">
            <v>386100</v>
          </cell>
          <cell r="I376">
            <v>10</v>
          </cell>
        </row>
        <row r="377">
          <cell r="A377">
            <v>391</v>
          </cell>
          <cell r="B377" t="str">
            <v>Корабой</v>
          </cell>
          <cell r="C377" t="str">
            <v>ф/х</v>
          </cell>
          <cell r="D377" t="str">
            <v>С.Рахимов</v>
          </cell>
          <cell r="E377" t="str">
            <v>Зафаробод</v>
          </cell>
          <cell r="F377">
            <v>41300</v>
          </cell>
          <cell r="I377">
            <v>12</v>
          </cell>
        </row>
        <row r="378">
          <cell r="A378">
            <v>392</v>
          </cell>
          <cell r="B378" t="str">
            <v>Коракуйли</v>
          </cell>
          <cell r="C378" t="str">
            <v>ф/х</v>
          </cell>
          <cell r="D378" t="str">
            <v>С.Рахимов</v>
          </cell>
          <cell r="E378" t="str">
            <v>Зафаробод</v>
          </cell>
          <cell r="F378">
            <v>19800</v>
          </cell>
          <cell r="I378">
            <v>12</v>
          </cell>
        </row>
        <row r="379">
          <cell r="A379">
            <v>393</v>
          </cell>
          <cell r="B379" t="str">
            <v>Курик</v>
          </cell>
          <cell r="C379" t="str">
            <v>ф/х</v>
          </cell>
          <cell r="D379" t="str">
            <v>С.Рахимов</v>
          </cell>
          <cell r="E379" t="str">
            <v>Зафаробод</v>
          </cell>
          <cell r="F379">
            <v>19500</v>
          </cell>
          <cell r="I379">
            <v>15</v>
          </cell>
        </row>
        <row r="380">
          <cell r="A380">
            <v>394</v>
          </cell>
          <cell r="B380" t="str">
            <v>Лазизбек-Азиз</v>
          </cell>
          <cell r="C380" t="str">
            <v>ф/х</v>
          </cell>
          <cell r="D380" t="str">
            <v>С.Рахимов</v>
          </cell>
          <cell r="E380" t="str">
            <v>Зафаробод</v>
          </cell>
          <cell r="F380">
            <v>17300</v>
          </cell>
          <cell r="I380">
            <v>15</v>
          </cell>
        </row>
        <row r="381">
          <cell r="A381">
            <v>395</v>
          </cell>
          <cell r="B381" t="str">
            <v>Лангар</v>
          </cell>
          <cell r="C381" t="str">
            <v>ф/х</v>
          </cell>
          <cell r="D381" t="str">
            <v>С.Рахимов</v>
          </cell>
          <cell r="E381" t="str">
            <v>Зафаробод</v>
          </cell>
          <cell r="F381">
            <v>45800</v>
          </cell>
          <cell r="I381">
            <v>12</v>
          </cell>
        </row>
        <row r="382">
          <cell r="A382">
            <v>396</v>
          </cell>
          <cell r="B382" t="str">
            <v>Латифжон</v>
          </cell>
          <cell r="C382" t="str">
            <v>ф/х</v>
          </cell>
          <cell r="D382" t="str">
            <v>С.Рахимов</v>
          </cell>
          <cell r="E382" t="str">
            <v>Зафаробод</v>
          </cell>
          <cell r="F382">
            <v>23300</v>
          </cell>
          <cell r="I382">
            <v>11</v>
          </cell>
        </row>
        <row r="383">
          <cell r="A383">
            <v>397</v>
          </cell>
          <cell r="B383" t="str">
            <v>Мактаб-3</v>
          </cell>
          <cell r="C383" t="str">
            <v>ф/х</v>
          </cell>
          <cell r="D383" t="str">
            <v>С.Рахимов</v>
          </cell>
          <cell r="E383" t="str">
            <v>Зафаробод</v>
          </cell>
          <cell r="F383">
            <v>25000</v>
          </cell>
          <cell r="I383">
            <v>12</v>
          </cell>
        </row>
        <row r="384">
          <cell r="A384">
            <v>398</v>
          </cell>
          <cell r="B384" t="str">
            <v>Мамат ота</v>
          </cell>
          <cell r="C384" t="str">
            <v>ф/х</v>
          </cell>
          <cell r="D384" t="str">
            <v>С.Рахимов</v>
          </cell>
          <cell r="E384" t="str">
            <v>Зафаробод</v>
          </cell>
          <cell r="F384">
            <v>39000</v>
          </cell>
          <cell r="I384">
            <v>5</v>
          </cell>
        </row>
        <row r="385">
          <cell r="A385">
            <v>399</v>
          </cell>
          <cell r="B385" t="str">
            <v>Маматкул ота</v>
          </cell>
          <cell r="C385" t="str">
            <v>ф/х</v>
          </cell>
          <cell r="D385" t="str">
            <v>С.Рахимов</v>
          </cell>
          <cell r="E385" t="str">
            <v>Зафаробод</v>
          </cell>
          <cell r="F385">
            <v>66600</v>
          </cell>
          <cell r="I385">
            <v>12</v>
          </cell>
        </row>
        <row r="386">
          <cell r="A386">
            <v>400</v>
          </cell>
          <cell r="B386" t="str">
            <v>Мансур ота</v>
          </cell>
          <cell r="C386" t="str">
            <v>ф/х</v>
          </cell>
          <cell r="D386" t="str">
            <v>С.Рахимов</v>
          </cell>
          <cell r="E386" t="str">
            <v>Зафаробод</v>
          </cell>
          <cell r="F386">
            <v>56400</v>
          </cell>
          <cell r="I386">
            <v>8</v>
          </cell>
        </row>
        <row r="387">
          <cell r="A387">
            <v>401</v>
          </cell>
          <cell r="B387" t="str">
            <v>Мимино</v>
          </cell>
          <cell r="C387" t="str">
            <v>ф/х</v>
          </cell>
          <cell r="D387" t="str">
            <v>С.Рахимов</v>
          </cell>
          <cell r="E387" t="str">
            <v>Зафаробод</v>
          </cell>
          <cell r="F387">
            <v>14200</v>
          </cell>
          <cell r="I387">
            <v>13</v>
          </cell>
        </row>
        <row r="388">
          <cell r="A388">
            <v>402</v>
          </cell>
          <cell r="B388" t="str">
            <v>Минишкор</v>
          </cell>
          <cell r="C388" t="str">
            <v>ф/х</v>
          </cell>
          <cell r="D388" t="str">
            <v>С.Рахимов</v>
          </cell>
          <cell r="E388" t="str">
            <v>Зафаробод</v>
          </cell>
          <cell r="F388">
            <v>72000</v>
          </cell>
          <cell r="I388">
            <v>8</v>
          </cell>
        </row>
        <row r="389">
          <cell r="A389">
            <v>403</v>
          </cell>
          <cell r="B389" t="str">
            <v>Мирали</v>
          </cell>
          <cell r="C389" t="str">
            <v>ф/х</v>
          </cell>
          <cell r="D389" t="str">
            <v>С.Рахимов</v>
          </cell>
          <cell r="E389" t="str">
            <v>Зафаробод</v>
          </cell>
          <cell r="F389">
            <v>57900</v>
          </cell>
          <cell r="I389">
            <v>5</v>
          </cell>
        </row>
        <row r="390">
          <cell r="A390">
            <v>404</v>
          </cell>
          <cell r="B390" t="str">
            <v>Мироб</v>
          </cell>
          <cell r="C390" t="str">
            <v>ф/х</v>
          </cell>
          <cell r="D390" t="str">
            <v>С.Рахимов</v>
          </cell>
          <cell r="E390" t="str">
            <v>Зафаробод</v>
          </cell>
          <cell r="F390">
            <v>20200</v>
          </cell>
          <cell r="I390">
            <v>12</v>
          </cell>
        </row>
        <row r="391">
          <cell r="A391">
            <v>405</v>
          </cell>
          <cell r="B391" t="str">
            <v>Мойбулок</v>
          </cell>
          <cell r="C391" t="str">
            <v>ф/х</v>
          </cell>
          <cell r="D391" t="str">
            <v>С.Рахимов</v>
          </cell>
          <cell r="E391" t="str">
            <v>Зафаробод</v>
          </cell>
          <cell r="F391">
            <v>33800</v>
          </cell>
          <cell r="I391">
            <v>10</v>
          </cell>
        </row>
        <row r="392">
          <cell r="A392">
            <v>406</v>
          </cell>
          <cell r="B392" t="str">
            <v>Молгузар</v>
          </cell>
          <cell r="C392" t="str">
            <v>ф/х</v>
          </cell>
          <cell r="D392" t="str">
            <v>С.Рахимов</v>
          </cell>
          <cell r="E392" t="str">
            <v>Зафаробод</v>
          </cell>
          <cell r="F392">
            <v>57900</v>
          </cell>
          <cell r="I392">
            <v>10</v>
          </cell>
        </row>
        <row r="393">
          <cell r="A393">
            <v>407</v>
          </cell>
          <cell r="B393" t="str">
            <v>Музаффар</v>
          </cell>
          <cell r="C393" t="str">
            <v>ф/х</v>
          </cell>
          <cell r="D393" t="str">
            <v>С.Рахимов</v>
          </cell>
          <cell r="E393" t="str">
            <v>Зафаробод</v>
          </cell>
          <cell r="F393">
            <v>128000</v>
          </cell>
          <cell r="I393">
            <v>12</v>
          </cell>
        </row>
        <row r="394">
          <cell r="A394">
            <v>408</v>
          </cell>
          <cell r="B394" t="str">
            <v>Мунар ота</v>
          </cell>
          <cell r="C394" t="str">
            <v>ф/х</v>
          </cell>
          <cell r="D394" t="str">
            <v>С.Рахимов</v>
          </cell>
          <cell r="E394" t="str">
            <v>Зафаробод</v>
          </cell>
          <cell r="F394">
            <v>39000</v>
          </cell>
          <cell r="I394">
            <v>12</v>
          </cell>
        </row>
        <row r="395">
          <cell r="A395">
            <v>409</v>
          </cell>
          <cell r="B395" t="str">
            <v>Мухаммаджон</v>
          </cell>
          <cell r="C395" t="str">
            <v>ф/х</v>
          </cell>
          <cell r="D395" t="str">
            <v>С.Рахимов</v>
          </cell>
          <cell r="E395" t="str">
            <v>Зафаробод</v>
          </cell>
          <cell r="F395">
            <v>29000</v>
          </cell>
          <cell r="I395">
            <v>5</v>
          </cell>
        </row>
        <row r="396">
          <cell r="A396">
            <v>410</v>
          </cell>
          <cell r="B396" t="str">
            <v>Нахрач</v>
          </cell>
          <cell r="C396" t="str">
            <v>ф/х</v>
          </cell>
          <cell r="D396" t="str">
            <v>С.Рахимов</v>
          </cell>
          <cell r="E396" t="str">
            <v>Зафаробод</v>
          </cell>
          <cell r="F396">
            <v>72000</v>
          </cell>
          <cell r="I396">
            <v>10</v>
          </cell>
        </row>
        <row r="397">
          <cell r="A397">
            <v>411</v>
          </cell>
          <cell r="B397" t="str">
            <v>Ниёзмат</v>
          </cell>
          <cell r="C397" t="str">
            <v>ф/х</v>
          </cell>
          <cell r="D397" t="str">
            <v>С.Рахимов</v>
          </cell>
          <cell r="E397" t="str">
            <v>Зафаробод</v>
          </cell>
          <cell r="F397">
            <v>58800</v>
          </cell>
          <cell r="I397">
            <v>13</v>
          </cell>
        </row>
        <row r="398">
          <cell r="A398">
            <v>412</v>
          </cell>
          <cell r="B398" t="str">
            <v>Номозбой</v>
          </cell>
          <cell r="C398" t="str">
            <v>ф/х</v>
          </cell>
          <cell r="D398" t="str">
            <v>С.Рахимов</v>
          </cell>
          <cell r="E398" t="str">
            <v>Зафаробод</v>
          </cell>
          <cell r="F398">
            <v>50700</v>
          </cell>
          <cell r="I398">
            <v>5</v>
          </cell>
        </row>
        <row r="399">
          <cell r="A399">
            <v>413</v>
          </cell>
          <cell r="B399" t="str">
            <v>Нуркобил ота</v>
          </cell>
          <cell r="C399" t="str">
            <v>ф/х</v>
          </cell>
          <cell r="D399" t="str">
            <v>С.Рахимов</v>
          </cell>
          <cell r="E399" t="str">
            <v>Зафаробод</v>
          </cell>
          <cell r="F399">
            <v>41000</v>
          </cell>
          <cell r="I399">
            <v>12</v>
          </cell>
        </row>
        <row r="400">
          <cell r="A400">
            <v>414</v>
          </cell>
          <cell r="B400" t="str">
            <v>Нурмон</v>
          </cell>
          <cell r="C400" t="str">
            <v>ф/х</v>
          </cell>
          <cell r="D400" t="str">
            <v>С.Рахимов</v>
          </cell>
          <cell r="E400" t="str">
            <v>Зафаробод</v>
          </cell>
          <cell r="F400">
            <v>22400</v>
          </cell>
          <cell r="I400">
            <v>10</v>
          </cell>
        </row>
        <row r="401">
          <cell r="A401">
            <v>415</v>
          </cell>
          <cell r="B401" t="str">
            <v>Одил-1</v>
          </cell>
          <cell r="C401" t="str">
            <v>ф/х</v>
          </cell>
          <cell r="D401" t="str">
            <v>С.Рахимов</v>
          </cell>
          <cell r="E401" t="str">
            <v>Зафаробод</v>
          </cell>
          <cell r="F401">
            <v>14100</v>
          </cell>
          <cell r="I401">
            <v>10</v>
          </cell>
        </row>
        <row r="402">
          <cell r="A402">
            <v>416</v>
          </cell>
          <cell r="B402" t="str">
            <v>Ойкор</v>
          </cell>
          <cell r="C402" t="str">
            <v>ф/х</v>
          </cell>
          <cell r="D402" t="str">
            <v>С.Рахимов</v>
          </cell>
          <cell r="E402" t="str">
            <v>Зафаробод</v>
          </cell>
          <cell r="F402">
            <v>18500</v>
          </cell>
          <cell r="I402">
            <v>11</v>
          </cell>
        </row>
        <row r="403">
          <cell r="A403">
            <v>417</v>
          </cell>
          <cell r="B403" t="str">
            <v>Окдарё</v>
          </cell>
          <cell r="C403" t="str">
            <v>ф/х</v>
          </cell>
          <cell r="D403" t="str">
            <v>С.Рахимов</v>
          </cell>
          <cell r="E403" t="str">
            <v>Зафаробод</v>
          </cell>
          <cell r="F403">
            <v>41900</v>
          </cell>
          <cell r="I403">
            <v>10</v>
          </cell>
        </row>
        <row r="404">
          <cell r="A404">
            <v>418</v>
          </cell>
          <cell r="B404" t="str">
            <v>Окчигол</v>
          </cell>
          <cell r="C404" t="str">
            <v>ф/х</v>
          </cell>
          <cell r="D404" t="str">
            <v>С.Рахимов</v>
          </cell>
          <cell r="E404" t="str">
            <v>Зафаробод</v>
          </cell>
          <cell r="F404">
            <v>28000</v>
          </cell>
          <cell r="I404">
            <v>10</v>
          </cell>
        </row>
        <row r="405">
          <cell r="A405">
            <v>419</v>
          </cell>
          <cell r="B405" t="str">
            <v>Панжиписар</v>
          </cell>
          <cell r="C405" t="str">
            <v>ф/х</v>
          </cell>
          <cell r="D405" t="str">
            <v>С.Рахимов</v>
          </cell>
          <cell r="E405" t="str">
            <v>Зафаробод</v>
          </cell>
          <cell r="F405">
            <v>19800</v>
          </cell>
          <cell r="I405">
            <v>12</v>
          </cell>
        </row>
        <row r="406">
          <cell r="A406">
            <v>420</v>
          </cell>
          <cell r="B406" t="str">
            <v>Паригашт</v>
          </cell>
          <cell r="C406" t="str">
            <v>ф/х</v>
          </cell>
          <cell r="D406" t="str">
            <v>С.Рахимов</v>
          </cell>
          <cell r="E406" t="str">
            <v>Зафаробод</v>
          </cell>
          <cell r="F406">
            <v>21800</v>
          </cell>
          <cell r="I406">
            <v>5</v>
          </cell>
        </row>
        <row r="407">
          <cell r="A407">
            <v>421</v>
          </cell>
          <cell r="B407" t="str">
            <v>Пулотбулок</v>
          </cell>
          <cell r="C407" t="str">
            <v>ф/х</v>
          </cell>
          <cell r="D407" t="str">
            <v>С.Рахимов</v>
          </cell>
          <cell r="E407" t="str">
            <v>Зафаробод</v>
          </cell>
          <cell r="F407">
            <v>16200</v>
          </cell>
          <cell r="I407">
            <v>10</v>
          </cell>
        </row>
        <row r="408">
          <cell r="A408">
            <v>422</v>
          </cell>
          <cell r="B408" t="str">
            <v>Раззок бобо</v>
          </cell>
          <cell r="C408" t="str">
            <v>ф/х</v>
          </cell>
          <cell r="D408" t="str">
            <v>С.Рахимов</v>
          </cell>
          <cell r="E408" t="str">
            <v>Зафаробод</v>
          </cell>
          <cell r="F408">
            <v>27700</v>
          </cell>
          <cell r="I408">
            <v>12</v>
          </cell>
        </row>
        <row r="409">
          <cell r="A409">
            <v>423</v>
          </cell>
          <cell r="B409" t="str">
            <v>Рахима она</v>
          </cell>
          <cell r="C409" t="str">
            <v>ф/х</v>
          </cell>
          <cell r="D409" t="str">
            <v>С.Рахимов</v>
          </cell>
          <cell r="E409" t="str">
            <v>Зафаробод</v>
          </cell>
          <cell r="F409">
            <v>9100</v>
          </cell>
          <cell r="I409">
            <v>12</v>
          </cell>
        </row>
        <row r="410">
          <cell r="A410">
            <v>424</v>
          </cell>
          <cell r="B410" t="str">
            <v>Рашид ота</v>
          </cell>
          <cell r="C410" t="str">
            <v>ф/х</v>
          </cell>
          <cell r="D410" t="str">
            <v>С.Рахимов</v>
          </cell>
          <cell r="E410" t="str">
            <v>Зафаробод</v>
          </cell>
          <cell r="F410">
            <v>41900</v>
          </cell>
          <cell r="I410">
            <v>10</v>
          </cell>
        </row>
        <row r="411">
          <cell r="A411">
            <v>425</v>
          </cell>
          <cell r="B411" t="str">
            <v>Сайхунобод</v>
          </cell>
          <cell r="C411" t="str">
            <v>ф/х</v>
          </cell>
          <cell r="D411" t="str">
            <v>С.Рахимов</v>
          </cell>
          <cell r="E411" t="str">
            <v>Зафаробод</v>
          </cell>
          <cell r="F411">
            <v>58600</v>
          </cell>
          <cell r="I411">
            <v>6</v>
          </cell>
        </row>
        <row r="412">
          <cell r="A412">
            <v>426</v>
          </cell>
          <cell r="B412" t="str">
            <v>Саман тойчок</v>
          </cell>
          <cell r="C412" t="str">
            <v>ф/х</v>
          </cell>
          <cell r="D412" t="str">
            <v>С.Рахимов</v>
          </cell>
          <cell r="E412" t="str">
            <v>Зафаробод</v>
          </cell>
          <cell r="F412">
            <v>35100</v>
          </cell>
          <cell r="I412">
            <v>12</v>
          </cell>
        </row>
        <row r="413">
          <cell r="A413">
            <v>427</v>
          </cell>
          <cell r="B413" t="str">
            <v>Самандар</v>
          </cell>
          <cell r="C413" t="str">
            <v>ф/х</v>
          </cell>
          <cell r="D413" t="str">
            <v>С.Рахимов</v>
          </cell>
          <cell r="E413" t="str">
            <v>Зафаробод</v>
          </cell>
          <cell r="F413">
            <v>32200</v>
          </cell>
          <cell r="I413">
            <v>10</v>
          </cell>
        </row>
        <row r="414">
          <cell r="A414">
            <v>428</v>
          </cell>
          <cell r="B414" t="str">
            <v>Саман-Чаман</v>
          </cell>
          <cell r="C414" t="str">
            <v>ф/х</v>
          </cell>
          <cell r="D414" t="str">
            <v>С.Рахимов</v>
          </cell>
          <cell r="E414" t="str">
            <v>Зафаробод</v>
          </cell>
          <cell r="F414">
            <v>64900</v>
          </cell>
          <cell r="I414">
            <v>8</v>
          </cell>
        </row>
        <row r="415">
          <cell r="A415">
            <v>429</v>
          </cell>
          <cell r="B415" t="str">
            <v>Сангзор</v>
          </cell>
          <cell r="C415" t="str">
            <v>ф/х</v>
          </cell>
          <cell r="D415" t="str">
            <v>С.Рахимов</v>
          </cell>
          <cell r="E415" t="str">
            <v>Зафаробод</v>
          </cell>
          <cell r="F415">
            <v>17600</v>
          </cell>
          <cell r="I415">
            <v>9</v>
          </cell>
        </row>
        <row r="416">
          <cell r="A416">
            <v>431</v>
          </cell>
          <cell r="B416" t="str">
            <v>Сентоб беш</v>
          </cell>
          <cell r="C416" t="str">
            <v>ф/х</v>
          </cell>
          <cell r="D416" t="str">
            <v>С.Рахимов</v>
          </cell>
          <cell r="E416" t="str">
            <v>Зафаробод</v>
          </cell>
          <cell r="F416">
            <v>29300</v>
          </cell>
          <cell r="I416">
            <v>10</v>
          </cell>
        </row>
        <row r="417">
          <cell r="A417">
            <v>432</v>
          </cell>
          <cell r="B417" t="str">
            <v>Соатой она</v>
          </cell>
          <cell r="C417" t="str">
            <v>ф/х</v>
          </cell>
          <cell r="D417" t="str">
            <v>С.Рахимов</v>
          </cell>
          <cell r="E417" t="str">
            <v>Зафаробод</v>
          </cell>
          <cell r="F417">
            <v>29300</v>
          </cell>
          <cell r="I417">
            <v>8</v>
          </cell>
        </row>
        <row r="418">
          <cell r="A418">
            <v>433</v>
          </cell>
          <cell r="B418" t="str">
            <v>Собир</v>
          </cell>
          <cell r="C418" t="str">
            <v>ф/х</v>
          </cell>
          <cell r="D418" t="str">
            <v>С.Рахимов</v>
          </cell>
          <cell r="E418" t="str">
            <v>Зафаробод</v>
          </cell>
          <cell r="F418">
            <v>36400</v>
          </cell>
          <cell r="I418">
            <v>8</v>
          </cell>
        </row>
        <row r="419">
          <cell r="A419">
            <v>434</v>
          </cell>
          <cell r="B419" t="str">
            <v>Солин</v>
          </cell>
          <cell r="C419" t="str">
            <v>ф/х</v>
          </cell>
          <cell r="D419" t="str">
            <v>С.Рахимов</v>
          </cell>
          <cell r="E419" t="str">
            <v>Зафаробод</v>
          </cell>
          <cell r="F419">
            <v>65400</v>
          </cell>
          <cell r="I419">
            <v>10</v>
          </cell>
        </row>
        <row r="420">
          <cell r="A420">
            <v>435</v>
          </cell>
          <cell r="B420" t="str">
            <v>Султон</v>
          </cell>
          <cell r="C420" t="str">
            <v>ф/х</v>
          </cell>
          <cell r="D420" t="str">
            <v>С.Рахимов</v>
          </cell>
          <cell r="E420" t="str">
            <v>Зафаробод</v>
          </cell>
          <cell r="F420">
            <v>44400</v>
          </cell>
          <cell r="I420">
            <v>10</v>
          </cell>
        </row>
        <row r="421">
          <cell r="A421">
            <v>436</v>
          </cell>
          <cell r="B421" t="str">
            <v>Султон-1</v>
          </cell>
          <cell r="C421" t="str">
            <v>ф/х</v>
          </cell>
          <cell r="D421" t="str">
            <v>С.Рахимов</v>
          </cell>
          <cell r="E421" t="str">
            <v>Зафаробод</v>
          </cell>
          <cell r="F421">
            <v>25400</v>
          </cell>
          <cell r="I421">
            <v>10</v>
          </cell>
        </row>
        <row r="422">
          <cell r="A422">
            <v>437</v>
          </cell>
          <cell r="B422" t="str">
            <v>Сулувкургон</v>
          </cell>
          <cell r="C422" t="str">
            <v>ф/х</v>
          </cell>
          <cell r="D422" t="str">
            <v>С.Рахимов</v>
          </cell>
          <cell r="E422" t="str">
            <v>Зафаробод</v>
          </cell>
          <cell r="F422">
            <v>108800</v>
          </cell>
          <cell r="I422">
            <v>10</v>
          </cell>
        </row>
        <row r="423">
          <cell r="A423">
            <v>438</v>
          </cell>
          <cell r="B423" t="str">
            <v>Такали</v>
          </cell>
          <cell r="C423" t="str">
            <v>ф/х</v>
          </cell>
          <cell r="D423" t="str">
            <v>С.Рахимов</v>
          </cell>
          <cell r="E423" t="str">
            <v>Зафаробод</v>
          </cell>
          <cell r="F423">
            <v>130800</v>
          </cell>
          <cell r="I423">
            <v>12</v>
          </cell>
        </row>
        <row r="424">
          <cell r="A424">
            <v>439</v>
          </cell>
          <cell r="B424" t="str">
            <v>Тангир ота</v>
          </cell>
          <cell r="C424" t="str">
            <v>ф/х</v>
          </cell>
          <cell r="D424" t="str">
            <v>С.Рахимов</v>
          </cell>
          <cell r="E424" t="str">
            <v>Зафаробод</v>
          </cell>
          <cell r="F424">
            <v>67100</v>
          </cell>
          <cell r="I424">
            <v>10</v>
          </cell>
        </row>
        <row r="425">
          <cell r="A425">
            <v>440</v>
          </cell>
          <cell r="B425" t="str">
            <v>Тегирмон</v>
          </cell>
          <cell r="C425" t="str">
            <v>ф/х</v>
          </cell>
          <cell r="D425" t="str">
            <v>С.Рахимов</v>
          </cell>
          <cell r="E425" t="str">
            <v>Зафаробод</v>
          </cell>
          <cell r="F425">
            <v>67800</v>
          </cell>
          <cell r="I425">
            <v>12</v>
          </cell>
        </row>
        <row r="426">
          <cell r="A426">
            <v>441</v>
          </cell>
          <cell r="B426" t="str">
            <v>Темурбек</v>
          </cell>
          <cell r="C426" t="str">
            <v>ф/х</v>
          </cell>
          <cell r="D426" t="str">
            <v>С.Рахимов</v>
          </cell>
          <cell r="E426" t="str">
            <v>Зафаробод</v>
          </cell>
          <cell r="F426">
            <v>42500</v>
          </cell>
          <cell r="I426">
            <v>10</v>
          </cell>
        </row>
        <row r="427">
          <cell r="A427">
            <v>442</v>
          </cell>
          <cell r="B427" t="str">
            <v>Тогай</v>
          </cell>
          <cell r="C427" t="str">
            <v>ф/х</v>
          </cell>
          <cell r="D427" t="str">
            <v>С.Рахимов</v>
          </cell>
          <cell r="E427" t="str">
            <v>Зафаробод</v>
          </cell>
          <cell r="F427">
            <v>155000</v>
          </cell>
          <cell r="I427">
            <v>8</v>
          </cell>
        </row>
        <row r="428">
          <cell r="A428">
            <v>443</v>
          </cell>
          <cell r="B428" t="str">
            <v>Тожибой</v>
          </cell>
          <cell r="C428" t="str">
            <v>ф/х</v>
          </cell>
          <cell r="D428" t="str">
            <v>С.Рахимов</v>
          </cell>
          <cell r="E428" t="str">
            <v>Зафаробод</v>
          </cell>
          <cell r="F428">
            <v>42000</v>
          </cell>
          <cell r="I428">
            <v>12</v>
          </cell>
        </row>
        <row r="429">
          <cell r="A429">
            <v>444</v>
          </cell>
          <cell r="B429" t="str">
            <v>Тошбек-1</v>
          </cell>
          <cell r="C429" t="str">
            <v>ф/х</v>
          </cell>
          <cell r="D429" t="str">
            <v>С.Рахимов</v>
          </cell>
          <cell r="E429" t="str">
            <v>Зафаробод</v>
          </cell>
          <cell r="F429">
            <v>20000</v>
          </cell>
          <cell r="I429">
            <v>10</v>
          </cell>
        </row>
        <row r="430">
          <cell r="A430">
            <v>445</v>
          </cell>
          <cell r="B430" t="str">
            <v>Тоштемир ота</v>
          </cell>
          <cell r="C430" t="str">
            <v>ф/х</v>
          </cell>
          <cell r="D430" t="str">
            <v>С.Рахимов</v>
          </cell>
          <cell r="E430" t="str">
            <v>Зафаробод</v>
          </cell>
          <cell r="F430">
            <v>136200</v>
          </cell>
          <cell r="I430">
            <v>5</v>
          </cell>
        </row>
        <row r="431">
          <cell r="A431">
            <v>446</v>
          </cell>
          <cell r="B431" t="str">
            <v>Турсун ота</v>
          </cell>
          <cell r="C431" t="str">
            <v>ф/х</v>
          </cell>
          <cell r="D431" t="str">
            <v>С.Рахимов</v>
          </cell>
          <cell r="E431" t="str">
            <v>Зафаробод</v>
          </cell>
          <cell r="F431">
            <v>81300</v>
          </cell>
          <cell r="I431">
            <v>11</v>
          </cell>
        </row>
        <row r="432">
          <cell r="A432">
            <v>447</v>
          </cell>
          <cell r="B432" t="str">
            <v>Улугбек-1</v>
          </cell>
          <cell r="C432" t="str">
            <v>ф/х</v>
          </cell>
          <cell r="D432" t="str">
            <v>С.Рахимов</v>
          </cell>
          <cell r="E432" t="str">
            <v>Зафаробод</v>
          </cell>
          <cell r="F432">
            <v>54300</v>
          </cell>
          <cell r="I432">
            <v>15</v>
          </cell>
        </row>
        <row r="433">
          <cell r="A433">
            <v>448</v>
          </cell>
          <cell r="B433" t="str">
            <v>Урганжи</v>
          </cell>
          <cell r="C433" t="str">
            <v>ф/х</v>
          </cell>
          <cell r="D433" t="str">
            <v>С.Рахимов</v>
          </cell>
          <cell r="E433" t="str">
            <v>Зафаробод</v>
          </cell>
          <cell r="F433">
            <v>27000</v>
          </cell>
          <cell r="I433">
            <v>12</v>
          </cell>
        </row>
        <row r="434">
          <cell r="A434">
            <v>449</v>
          </cell>
          <cell r="B434" t="str">
            <v>Урокли</v>
          </cell>
          <cell r="C434" t="str">
            <v>ф/х</v>
          </cell>
          <cell r="D434" t="str">
            <v>С.Рахимов</v>
          </cell>
          <cell r="E434" t="str">
            <v>Зафаробод</v>
          </cell>
          <cell r="F434">
            <v>39000</v>
          </cell>
          <cell r="I434">
            <v>10</v>
          </cell>
        </row>
        <row r="435">
          <cell r="A435">
            <v>450</v>
          </cell>
          <cell r="B435" t="str">
            <v>Урол ота</v>
          </cell>
          <cell r="C435" t="str">
            <v>ф/х</v>
          </cell>
          <cell r="D435" t="str">
            <v>С.Рахимов</v>
          </cell>
          <cell r="E435" t="str">
            <v>Зафаробод</v>
          </cell>
          <cell r="F435">
            <v>10600</v>
          </cell>
          <cell r="I435">
            <v>8</v>
          </cell>
        </row>
        <row r="436">
          <cell r="A436">
            <v>451</v>
          </cell>
          <cell r="B436" t="str">
            <v>Устук</v>
          </cell>
          <cell r="C436" t="str">
            <v>ф/х</v>
          </cell>
          <cell r="D436" t="str">
            <v>С.Рахимов</v>
          </cell>
          <cell r="E436" t="str">
            <v>Зафаробод</v>
          </cell>
          <cell r="F436">
            <v>45800</v>
          </cell>
          <cell r="I436">
            <v>10</v>
          </cell>
        </row>
        <row r="437">
          <cell r="A437">
            <v>452</v>
          </cell>
          <cell r="B437" t="str">
            <v>Устук-1</v>
          </cell>
          <cell r="C437" t="str">
            <v>ф/х</v>
          </cell>
          <cell r="D437" t="str">
            <v>С.Рахимов</v>
          </cell>
          <cell r="E437" t="str">
            <v>Зафаробод</v>
          </cell>
          <cell r="F437">
            <v>85200</v>
          </cell>
          <cell r="I437">
            <v>8</v>
          </cell>
        </row>
        <row r="438">
          <cell r="A438">
            <v>453</v>
          </cell>
          <cell r="B438" t="str">
            <v>Уткирбек</v>
          </cell>
          <cell r="C438" t="str">
            <v>ф/х</v>
          </cell>
          <cell r="D438" t="str">
            <v>С.Рахимов</v>
          </cell>
          <cell r="E438" t="str">
            <v>Зафаробод</v>
          </cell>
          <cell r="F438">
            <v>19500</v>
          </cell>
          <cell r="I438">
            <v>11</v>
          </cell>
        </row>
        <row r="439">
          <cell r="A439">
            <v>454</v>
          </cell>
          <cell r="B439" t="str">
            <v>Учкунжон</v>
          </cell>
          <cell r="C439" t="str">
            <v>ф/х</v>
          </cell>
          <cell r="D439" t="str">
            <v>С.Рахимов</v>
          </cell>
          <cell r="E439" t="str">
            <v>Зафаробод</v>
          </cell>
          <cell r="F439">
            <v>22300</v>
          </cell>
          <cell r="I439">
            <v>11</v>
          </cell>
        </row>
        <row r="440">
          <cell r="A440">
            <v>455</v>
          </cell>
          <cell r="B440" t="str">
            <v>Хайт ота</v>
          </cell>
          <cell r="C440" t="str">
            <v>ф/х</v>
          </cell>
          <cell r="D440" t="str">
            <v>С.Рахимов</v>
          </cell>
          <cell r="E440" t="str">
            <v>Зафаробод</v>
          </cell>
          <cell r="F440">
            <v>76800</v>
          </cell>
          <cell r="I440">
            <v>8</v>
          </cell>
        </row>
        <row r="441">
          <cell r="A441">
            <v>456</v>
          </cell>
          <cell r="B441" t="str">
            <v>Хаким</v>
          </cell>
          <cell r="C441" t="str">
            <v>ф/х</v>
          </cell>
          <cell r="D441" t="str">
            <v>С.Рахимов</v>
          </cell>
          <cell r="E441" t="str">
            <v>Зафаробод</v>
          </cell>
          <cell r="F441">
            <v>58500</v>
          </cell>
          <cell r="I441">
            <v>8</v>
          </cell>
        </row>
        <row r="442">
          <cell r="A442">
            <v>457</v>
          </cell>
          <cell r="B442" t="str">
            <v>Хожек-А</v>
          </cell>
          <cell r="C442" t="str">
            <v>ф/х</v>
          </cell>
          <cell r="D442" t="str">
            <v>С.Рахимов</v>
          </cell>
          <cell r="E442" t="str">
            <v>Зафаробод</v>
          </cell>
          <cell r="F442">
            <v>52600</v>
          </cell>
          <cell r="I442">
            <v>10</v>
          </cell>
        </row>
        <row r="443">
          <cell r="A443">
            <v>458</v>
          </cell>
          <cell r="B443" t="str">
            <v xml:space="preserve">Холикул </v>
          </cell>
          <cell r="C443" t="str">
            <v>ф/х</v>
          </cell>
          <cell r="D443" t="str">
            <v>С.Рахимов</v>
          </cell>
          <cell r="E443" t="str">
            <v>Зафаробод</v>
          </cell>
          <cell r="F443">
            <v>24000</v>
          </cell>
          <cell r="I443">
            <v>10</v>
          </cell>
        </row>
        <row r="444">
          <cell r="A444">
            <v>459</v>
          </cell>
          <cell r="B444" t="str">
            <v>Холмумин бобо</v>
          </cell>
          <cell r="C444" t="str">
            <v>ф/х</v>
          </cell>
          <cell r="D444" t="str">
            <v>С.Рахимов</v>
          </cell>
          <cell r="E444" t="str">
            <v>Зафаробод</v>
          </cell>
          <cell r="F444">
            <v>149700</v>
          </cell>
          <cell r="I444">
            <v>10</v>
          </cell>
        </row>
        <row r="445">
          <cell r="A445">
            <v>460</v>
          </cell>
          <cell r="B445" t="str">
            <v>Хосил ота</v>
          </cell>
          <cell r="C445" t="str">
            <v>ф/х</v>
          </cell>
          <cell r="D445" t="str">
            <v>С.Рахимов</v>
          </cell>
          <cell r="E445" t="str">
            <v>Зафаробод</v>
          </cell>
          <cell r="F445">
            <v>37400</v>
          </cell>
          <cell r="I445">
            <v>8</v>
          </cell>
        </row>
        <row r="446">
          <cell r="A446">
            <v>461</v>
          </cell>
          <cell r="B446" t="str">
            <v>Хотам ота</v>
          </cell>
          <cell r="C446" t="str">
            <v>ф/х</v>
          </cell>
          <cell r="D446" t="str">
            <v>С.Рахимов</v>
          </cell>
          <cell r="E446" t="str">
            <v>Зафаробод</v>
          </cell>
          <cell r="F446">
            <v>67700</v>
          </cell>
          <cell r="I446">
            <v>9</v>
          </cell>
        </row>
        <row r="447">
          <cell r="A447">
            <v>462</v>
          </cell>
          <cell r="B447" t="str">
            <v>Худоёр</v>
          </cell>
          <cell r="C447" t="str">
            <v>ф/х</v>
          </cell>
          <cell r="D447" t="str">
            <v>С.Рахимов</v>
          </cell>
          <cell r="E447" t="str">
            <v>Зафаробод</v>
          </cell>
          <cell r="F447">
            <v>32500</v>
          </cell>
          <cell r="I447">
            <v>10</v>
          </cell>
        </row>
        <row r="448">
          <cell r="A448">
            <v>463</v>
          </cell>
          <cell r="B448" t="str">
            <v>Худойберди ота1</v>
          </cell>
          <cell r="C448" t="str">
            <v>ф/х</v>
          </cell>
          <cell r="D448" t="str">
            <v>С.Рахимов</v>
          </cell>
          <cell r="E448" t="str">
            <v>Зафаробод</v>
          </cell>
          <cell r="F448">
            <v>43600</v>
          </cell>
          <cell r="I448">
            <v>10</v>
          </cell>
        </row>
        <row r="449">
          <cell r="A449">
            <v>464</v>
          </cell>
          <cell r="B449" t="str">
            <v>Чангал</v>
          </cell>
          <cell r="C449" t="str">
            <v>ф/х</v>
          </cell>
          <cell r="D449" t="str">
            <v>С.Рахимов</v>
          </cell>
          <cell r="E449" t="str">
            <v>Зафаробод</v>
          </cell>
          <cell r="F449">
            <v>62700</v>
          </cell>
          <cell r="I449">
            <v>13</v>
          </cell>
        </row>
        <row r="450">
          <cell r="A450">
            <v>465</v>
          </cell>
          <cell r="B450" t="str">
            <v>Чанок</v>
          </cell>
          <cell r="C450" t="str">
            <v>ф/х</v>
          </cell>
          <cell r="D450" t="str">
            <v>С.Рахимов</v>
          </cell>
          <cell r="E450" t="str">
            <v>Зафаробод</v>
          </cell>
          <cell r="F450">
            <v>58500</v>
          </cell>
          <cell r="I450">
            <v>6</v>
          </cell>
        </row>
        <row r="451">
          <cell r="A451">
            <v>466</v>
          </cell>
          <cell r="B451" t="str">
            <v>Четсув</v>
          </cell>
          <cell r="C451" t="str">
            <v>ф/х</v>
          </cell>
          <cell r="D451" t="str">
            <v>С.Рахимов</v>
          </cell>
          <cell r="E451" t="str">
            <v>Зафаробод</v>
          </cell>
          <cell r="F451">
            <v>46100</v>
          </cell>
          <cell r="I451">
            <v>10</v>
          </cell>
        </row>
        <row r="452">
          <cell r="A452">
            <v>467</v>
          </cell>
          <cell r="B452" t="str">
            <v>Чорва-Адир</v>
          </cell>
          <cell r="C452" t="str">
            <v>ф/х</v>
          </cell>
          <cell r="D452" t="str">
            <v>С.Рахимов</v>
          </cell>
          <cell r="E452" t="str">
            <v>Зафаробод</v>
          </cell>
          <cell r="F452">
            <v>26700</v>
          </cell>
          <cell r="I452">
            <v>16</v>
          </cell>
        </row>
        <row r="453">
          <cell r="A453">
            <v>468</v>
          </cell>
          <cell r="B453" t="str">
            <v>Чуя</v>
          </cell>
          <cell r="C453" t="str">
            <v>ф/х</v>
          </cell>
          <cell r="D453" t="str">
            <v>С.Рахимов</v>
          </cell>
          <cell r="E453" t="str">
            <v>Зафаробод</v>
          </cell>
          <cell r="F453">
            <v>33200</v>
          </cell>
          <cell r="I453">
            <v>15</v>
          </cell>
        </row>
        <row r="454">
          <cell r="A454">
            <v>469</v>
          </cell>
          <cell r="B454" t="str">
            <v>Шахзод-Элнур</v>
          </cell>
          <cell r="C454" t="str">
            <v>ф/х</v>
          </cell>
          <cell r="D454" t="str">
            <v>С.Рахимов</v>
          </cell>
          <cell r="E454" t="str">
            <v>Зафаробод</v>
          </cell>
          <cell r="F454">
            <v>56700</v>
          </cell>
          <cell r="I454">
            <v>8</v>
          </cell>
        </row>
        <row r="455">
          <cell r="A455">
            <v>470</v>
          </cell>
          <cell r="B455" t="str">
            <v>Шербек</v>
          </cell>
          <cell r="C455" t="str">
            <v>ф/х</v>
          </cell>
          <cell r="D455" t="str">
            <v>С.Рахимов</v>
          </cell>
          <cell r="E455" t="str">
            <v>Зафаробод</v>
          </cell>
          <cell r="F455">
            <v>79700</v>
          </cell>
          <cell r="I455">
            <v>15</v>
          </cell>
        </row>
        <row r="456">
          <cell r="A456">
            <v>471</v>
          </cell>
          <cell r="B456" t="str">
            <v>Шерзод -1</v>
          </cell>
          <cell r="C456" t="str">
            <v>ф/х</v>
          </cell>
          <cell r="D456" t="str">
            <v>С.Рахимов</v>
          </cell>
          <cell r="E456" t="str">
            <v>Зафаробод</v>
          </cell>
          <cell r="F456">
            <v>134600</v>
          </cell>
          <cell r="I456">
            <v>8</v>
          </cell>
        </row>
        <row r="457">
          <cell r="A457">
            <v>472</v>
          </cell>
          <cell r="B457" t="str">
            <v>Шойзок ота</v>
          </cell>
          <cell r="C457" t="str">
            <v>ф/х</v>
          </cell>
          <cell r="D457" t="str">
            <v>С.Рахимов</v>
          </cell>
          <cell r="E457" t="str">
            <v>Зафаробод</v>
          </cell>
          <cell r="F457">
            <v>37400</v>
          </cell>
          <cell r="I457">
            <v>8</v>
          </cell>
        </row>
        <row r="458">
          <cell r="A458">
            <v>473</v>
          </cell>
          <cell r="B458" t="str">
            <v>Шокир Симабоев</v>
          </cell>
          <cell r="C458" t="str">
            <v>ф/х</v>
          </cell>
          <cell r="D458" t="str">
            <v>С.Рахимов</v>
          </cell>
          <cell r="E458" t="str">
            <v>Зафаробод</v>
          </cell>
          <cell r="F458">
            <v>64800</v>
          </cell>
          <cell r="I458">
            <v>10</v>
          </cell>
        </row>
        <row r="459">
          <cell r="A459">
            <v>474</v>
          </cell>
          <cell r="B459" t="str">
            <v>Шохрух</v>
          </cell>
          <cell r="C459" t="str">
            <v>ф/х</v>
          </cell>
          <cell r="D459" t="str">
            <v>С.Рахимов</v>
          </cell>
          <cell r="E459" t="str">
            <v>Зафаробод</v>
          </cell>
          <cell r="F459">
            <v>111700</v>
          </cell>
          <cell r="I459">
            <v>11</v>
          </cell>
        </row>
        <row r="460">
          <cell r="A460">
            <v>475</v>
          </cell>
          <cell r="B460" t="str">
            <v>Э. Нормуродов</v>
          </cell>
          <cell r="C460" t="str">
            <v>ф/х</v>
          </cell>
          <cell r="D460" t="str">
            <v>С.Рахимов</v>
          </cell>
          <cell r="E460" t="str">
            <v>Зафаробод</v>
          </cell>
          <cell r="F460">
            <v>43200</v>
          </cell>
          <cell r="I460">
            <v>10</v>
          </cell>
        </row>
        <row r="461">
          <cell r="A461">
            <v>476</v>
          </cell>
          <cell r="B461" t="str">
            <v>Элдор-Кобилович</v>
          </cell>
          <cell r="C461" t="str">
            <v>ф/х</v>
          </cell>
          <cell r="D461" t="str">
            <v>С.Рахимов</v>
          </cell>
          <cell r="E461" t="str">
            <v>Зафаробод</v>
          </cell>
          <cell r="F461">
            <v>27600</v>
          </cell>
          <cell r="I461">
            <v>12</v>
          </cell>
        </row>
        <row r="462">
          <cell r="A462">
            <v>477</v>
          </cell>
          <cell r="B462" t="str">
            <v>Элмурод ота</v>
          </cell>
          <cell r="C462" t="str">
            <v>ф/х</v>
          </cell>
          <cell r="D462" t="str">
            <v>С.Рахимов</v>
          </cell>
          <cell r="E462" t="str">
            <v>Зафаробод</v>
          </cell>
          <cell r="F462">
            <v>63200</v>
          </cell>
          <cell r="I462">
            <v>12</v>
          </cell>
        </row>
        <row r="463">
          <cell r="A463">
            <v>478</v>
          </cell>
          <cell r="B463" t="str">
            <v>Эшкобил ота</v>
          </cell>
          <cell r="C463" t="str">
            <v>ф/х</v>
          </cell>
          <cell r="D463" t="str">
            <v>С.Рахимов</v>
          </cell>
          <cell r="E463" t="str">
            <v>Зафаробод</v>
          </cell>
          <cell r="F463">
            <v>66600</v>
          </cell>
          <cell r="I463">
            <v>12</v>
          </cell>
        </row>
        <row r="464">
          <cell r="A464">
            <v>479</v>
          </cell>
          <cell r="B464" t="str">
            <v>Эшкувват ота</v>
          </cell>
          <cell r="C464" t="str">
            <v>ф/х</v>
          </cell>
          <cell r="D464" t="str">
            <v>С.Рахимов</v>
          </cell>
          <cell r="E464" t="str">
            <v>Зафаробод</v>
          </cell>
          <cell r="F464">
            <v>31500</v>
          </cell>
          <cell r="I464">
            <v>9</v>
          </cell>
        </row>
        <row r="465">
          <cell r="A465">
            <v>480</v>
          </cell>
          <cell r="B465" t="str">
            <v>Юсуф</v>
          </cell>
          <cell r="C465" t="str">
            <v>ф/х</v>
          </cell>
          <cell r="D465" t="str">
            <v>С.Рахимов</v>
          </cell>
          <cell r="E465" t="str">
            <v>Зафаробод</v>
          </cell>
          <cell r="F465">
            <v>24000</v>
          </cell>
          <cell r="I465">
            <v>13</v>
          </cell>
        </row>
        <row r="466">
          <cell r="A466">
            <v>481</v>
          </cell>
          <cell r="B466" t="str">
            <v>Янги той</v>
          </cell>
          <cell r="C466" t="str">
            <v>ф/х</v>
          </cell>
          <cell r="D466" t="str">
            <v>С.Рахимов</v>
          </cell>
          <cell r="E466" t="str">
            <v>Зафаробод</v>
          </cell>
          <cell r="F466">
            <v>33600</v>
          </cell>
          <cell r="I466">
            <v>13</v>
          </cell>
        </row>
        <row r="467">
          <cell r="A467">
            <v>482</v>
          </cell>
          <cell r="B467" t="str">
            <v>Янги тонг</v>
          </cell>
          <cell r="C467" t="str">
            <v>ф/х</v>
          </cell>
          <cell r="D467" t="str">
            <v>С.Рахимов</v>
          </cell>
          <cell r="E467" t="str">
            <v>Зафаробод</v>
          </cell>
          <cell r="F467">
            <v>69900</v>
          </cell>
          <cell r="I467">
            <v>12</v>
          </cell>
        </row>
        <row r="468">
          <cell r="A468">
            <v>430</v>
          </cell>
          <cell r="B468" t="str">
            <v>Сафар</v>
          </cell>
          <cell r="C468" t="str">
            <v>б/т</v>
          </cell>
          <cell r="D468" t="str">
            <v>С.Рахимов</v>
          </cell>
          <cell r="E468" t="str">
            <v>Зафаробод</v>
          </cell>
          <cell r="F468">
            <v>29000</v>
          </cell>
          <cell r="I468">
            <v>12</v>
          </cell>
        </row>
        <row r="469">
          <cell r="A469">
            <v>152</v>
          </cell>
          <cell r="B469" t="str">
            <v>Акажон</v>
          </cell>
          <cell r="C469" t="str">
            <v>ф/х</v>
          </cell>
          <cell r="D469" t="str">
            <v>Охунбобоев</v>
          </cell>
          <cell r="E469" t="str">
            <v>Зафаробод</v>
          </cell>
          <cell r="F469">
            <v>37900</v>
          </cell>
          <cell r="H469">
            <v>9</v>
          </cell>
        </row>
        <row r="470">
          <cell r="A470">
            <v>153</v>
          </cell>
          <cell r="B470" t="str">
            <v>Алишер-Э</v>
          </cell>
          <cell r="C470" t="str">
            <v>ф/х</v>
          </cell>
          <cell r="D470" t="str">
            <v>Охунбобоев</v>
          </cell>
          <cell r="E470" t="str">
            <v>Зафаробод</v>
          </cell>
          <cell r="F470">
            <v>23000</v>
          </cell>
          <cell r="H470">
            <v>10</v>
          </cell>
        </row>
        <row r="471">
          <cell r="A471">
            <v>154</v>
          </cell>
          <cell r="B471" t="str">
            <v>Анвар</v>
          </cell>
          <cell r="C471" t="str">
            <v>ф/х</v>
          </cell>
          <cell r="D471" t="str">
            <v>Охунбобоев</v>
          </cell>
          <cell r="E471" t="str">
            <v>Зафаробод</v>
          </cell>
          <cell r="F471">
            <v>52000</v>
          </cell>
          <cell r="I471">
            <v>18</v>
          </cell>
        </row>
        <row r="472">
          <cell r="A472">
            <v>155</v>
          </cell>
          <cell r="B472" t="str">
            <v>Арзи ота</v>
          </cell>
          <cell r="C472" t="str">
            <v>ф/х</v>
          </cell>
          <cell r="D472" t="str">
            <v>Охунбобоев</v>
          </cell>
          <cell r="E472" t="str">
            <v>Зафаробод</v>
          </cell>
          <cell r="F472">
            <v>19000</v>
          </cell>
          <cell r="I472">
            <v>17</v>
          </cell>
        </row>
        <row r="473">
          <cell r="A473">
            <v>156</v>
          </cell>
          <cell r="B473" t="str">
            <v>Асил бобо</v>
          </cell>
          <cell r="C473" t="str">
            <v>ф/х</v>
          </cell>
          <cell r="D473" t="str">
            <v>Охунбобоев</v>
          </cell>
          <cell r="E473" t="str">
            <v>Зафаробод</v>
          </cell>
          <cell r="F473">
            <v>90000</v>
          </cell>
          <cell r="H473">
            <v>9</v>
          </cell>
        </row>
        <row r="474">
          <cell r="A474">
            <v>157</v>
          </cell>
          <cell r="B474" t="str">
            <v>Ахбор</v>
          </cell>
          <cell r="C474" t="str">
            <v>ф/х</v>
          </cell>
          <cell r="D474" t="str">
            <v>Охунбобоев</v>
          </cell>
          <cell r="E474" t="str">
            <v>Зафаробод</v>
          </cell>
          <cell r="F474">
            <v>39000</v>
          </cell>
          <cell r="H474">
            <v>10</v>
          </cell>
        </row>
        <row r="475">
          <cell r="A475">
            <v>158</v>
          </cell>
          <cell r="B475" t="str">
            <v>Ахмад Зоир</v>
          </cell>
          <cell r="C475" t="str">
            <v>ф/х</v>
          </cell>
          <cell r="D475" t="str">
            <v>Охунбобоев</v>
          </cell>
          <cell r="E475" t="str">
            <v>Зафаробод</v>
          </cell>
          <cell r="F475">
            <v>20300</v>
          </cell>
          <cell r="H475">
            <v>10</v>
          </cell>
        </row>
        <row r="476">
          <cell r="A476">
            <v>159</v>
          </cell>
          <cell r="B476" t="str">
            <v>Б.Каршиев</v>
          </cell>
          <cell r="C476" t="str">
            <v>ф/х</v>
          </cell>
          <cell r="D476" t="str">
            <v>Охунбобоев</v>
          </cell>
          <cell r="E476" t="str">
            <v>Зафаробод</v>
          </cell>
          <cell r="F476">
            <v>18700</v>
          </cell>
          <cell r="I476">
            <v>17</v>
          </cell>
        </row>
        <row r="477">
          <cell r="A477">
            <v>160</v>
          </cell>
          <cell r="B477" t="str">
            <v>Байрамбек</v>
          </cell>
          <cell r="C477" t="str">
            <v>ф/х</v>
          </cell>
          <cell r="D477" t="str">
            <v>Охунбобоев</v>
          </cell>
          <cell r="E477" t="str">
            <v>Зафаробод</v>
          </cell>
          <cell r="F477">
            <v>34800</v>
          </cell>
          <cell r="H477">
            <v>10</v>
          </cell>
        </row>
        <row r="478">
          <cell r="A478">
            <v>161</v>
          </cell>
          <cell r="B478" t="str">
            <v>Барчиной</v>
          </cell>
          <cell r="C478" t="str">
            <v>ф/х</v>
          </cell>
          <cell r="D478" t="str">
            <v>Охунбобоев</v>
          </cell>
          <cell r="E478" t="str">
            <v>Зафаробод</v>
          </cell>
          <cell r="F478">
            <v>16400</v>
          </cell>
          <cell r="I478">
            <v>18</v>
          </cell>
        </row>
        <row r="479">
          <cell r="A479">
            <v>162</v>
          </cell>
          <cell r="B479" t="str">
            <v>Бахмал</v>
          </cell>
          <cell r="C479" t="str">
            <v>ф/х</v>
          </cell>
          <cell r="D479" t="str">
            <v>Охунбобоев</v>
          </cell>
          <cell r="E479" t="str">
            <v>Зафаробод</v>
          </cell>
          <cell r="F479">
            <v>48000</v>
          </cell>
          <cell r="H479">
            <v>12</v>
          </cell>
        </row>
        <row r="480">
          <cell r="A480">
            <v>163</v>
          </cell>
          <cell r="B480" t="str">
            <v>Баходир</v>
          </cell>
          <cell r="C480" t="str">
            <v>ф/х</v>
          </cell>
          <cell r="D480" t="str">
            <v>Охунбобоев</v>
          </cell>
          <cell r="E480" t="str">
            <v>Зафаробод</v>
          </cell>
          <cell r="F480">
            <v>24000</v>
          </cell>
          <cell r="H480">
            <v>10</v>
          </cell>
        </row>
        <row r="481">
          <cell r="A481">
            <v>164</v>
          </cell>
          <cell r="B481" t="str">
            <v>Бекхайдар</v>
          </cell>
          <cell r="C481" t="str">
            <v>ф/х</v>
          </cell>
          <cell r="D481" t="str">
            <v>Охунбобоев</v>
          </cell>
          <cell r="E481" t="str">
            <v>Зафаробод</v>
          </cell>
          <cell r="F481">
            <v>17300</v>
          </cell>
          <cell r="I481">
            <v>17</v>
          </cell>
        </row>
        <row r="482">
          <cell r="A482">
            <v>165</v>
          </cell>
          <cell r="B482" t="str">
            <v>Бекшерхон</v>
          </cell>
          <cell r="C482" t="str">
            <v>ф/х</v>
          </cell>
          <cell r="D482" t="str">
            <v>Охунбобоев</v>
          </cell>
          <cell r="E482" t="str">
            <v>Зафаробод</v>
          </cell>
          <cell r="F482">
            <v>44500</v>
          </cell>
          <cell r="I482">
            <v>18</v>
          </cell>
        </row>
        <row r="483">
          <cell r="A483">
            <v>166</v>
          </cell>
          <cell r="B483" t="str">
            <v>Бердак</v>
          </cell>
          <cell r="C483" t="str">
            <v>ф/х</v>
          </cell>
          <cell r="D483" t="str">
            <v>Охунбобоев</v>
          </cell>
          <cell r="E483" t="str">
            <v>Зафаробод</v>
          </cell>
          <cell r="F483">
            <v>97500</v>
          </cell>
          <cell r="H483">
            <v>10</v>
          </cell>
        </row>
        <row r="484">
          <cell r="A484">
            <v>167</v>
          </cell>
          <cell r="B484" t="str">
            <v>Бехруз-1</v>
          </cell>
          <cell r="C484" t="str">
            <v>ф/х</v>
          </cell>
          <cell r="D484" t="str">
            <v>Охунбобоев</v>
          </cell>
          <cell r="E484" t="str">
            <v>Зафаробод</v>
          </cell>
          <cell r="F484">
            <v>6300</v>
          </cell>
          <cell r="H484">
            <v>10</v>
          </cell>
        </row>
        <row r="485">
          <cell r="A485">
            <v>168</v>
          </cell>
          <cell r="B485" t="str">
            <v>Биби Хадича</v>
          </cell>
          <cell r="C485" t="str">
            <v>ф/х</v>
          </cell>
          <cell r="D485" t="str">
            <v>Охунбобоев</v>
          </cell>
          <cell r="E485" t="str">
            <v>Зафаробод</v>
          </cell>
          <cell r="F485">
            <v>51600</v>
          </cell>
          <cell r="H485">
            <v>10</v>
          </cell>
        </row>
        <row r="486">
          <cell r="A486">
            <v>169</v>
          </cell>
          <cell r="B486" t="str">
            <v>Бобои Бахри</v>
          </cell>
          <cell r="C486" t="str">
            <v>ф/х</v>
          </cell>
          <cell r="D486" t="str">
            <v>Охунбобоев</v>
          </cell>
          <cell r="E486" t="str">
            <v>Зафаробод</v>
          </cell>
          <cell r="F486">
            <v>19200</v>
          </cell>
          <cell r="H486">
            <v>10</v>
          </cell>
        </row>
        <row r="487">
          <cell r="A487">
            <v>170</v>
          </cell>
          <cell r="B487" t="str">
            <v>Боботуй</v>
          </cell>
          <cell r="C487" t="str">
            <v>ф/х</v>
          </cell>
          <cell r="D487" t="str">
            <v>Охунбобоев</v>
          </cell>
          <cell r="E487" t="str">
            <v>Зафаробод</v>
          </cell>
          <cell r="F487">
            <v>17200</v>
          </cell>
          <cell r="H487">
            <v>10</v>
          </cell>
        </row>
        <row r="488">
          <cell r="A488">
            <v>171</v>
          </cell>
          <cell r="B488" t="str">
            <v>Бобур</v>
          </cell>
          <cell r="C488" t="str">
            <v>ф/х</v>
          </cell>
          <cell r="D488" t="str">
            <v>Охунбобоев</v>
          </cell>
          <cell r="E488" t="str">
            <v>Зафаробод</v>
          </cell>
          <cell r="F488">
            <v>136000</v>
          </cell>
          <cell r="H488">
            <v>10</v>
          </cell>
        </row>
        <row r="489">
          <cell r="A489">
            <v>172</v>
          </cell>
          <cell r="B489" t="str">
            <v>Бобур тадбиркор</v>
          </cell>
          <cell r="C489" t="str">
            <v>ф/х</v>
          </cell>
          <cell r="D489" t="str">
            <v>Охунбобоев</v>
          </cell>
          <cell r="E489" t="str">
            <v>Зафаробод</v>
          </cell>
          <cell r="F489">
            <v>13600</v>
          </cell>
          <cell r="I489">
            <v>12</v>
          </cell>
        </row>
        <row r="490">
          <cell r="A490">
            <v>173</v>
          </cell>
          <cell r="B490" t="str">
            <v>Богбоши</v>
          </cell>
          <cell r="C490" t="str">
            <v>ф/х</v>
          </cell>
          <cell r="D490" t="str">
            <v>Охунбобоев</v>
          </cell>
          <cell r="E490" t="str">
            <v>Зафаробод</v>
          </cell>
          <cell r="F490">
            <v>45700</v>
          </cell>
          <cell r="H490">
            <v>11</v>
          </cell>
        </row>
        <row r="491">
          <cell r="A491">
            <v>174</v>
          </cell>
          <cell r="B491" t="str">
            <v>Богдон</v>
          </cell>
          <cell r="C491" t="str">
            <v>ф/х</v>
          </cell>
          <cell r="D491" t="str">
            <v>Охунбобоев</v>
          </cell>
          <cell r="E491" t="str">
            <v>Зафаробод</v>
          </cell>
          <cell r="F491">
            <v>46600</v>
          </cell>
          <cell r="I491">
            <v>18</v>
          </cell>
        </row>
        <row r="492">
          <cell r="A492">
            <v>175</v>
          </cell>
          <cell r="B492" t="str">
            <v>Бозорбой</v>
          </cell>
          <cell r="C492" t="str">
            <v>ф/х</v>
          </cell>
          <cell r="D492" t="str">
            <v>Охунбобоев</v>
          </cell>
          <cell r="E492" t="str">
            <v>Зафаробод</v>
          </cell>
          <cell r="F492">
            <v>32000</v>
          </cell>
          <cell r="I492">
            <v>19</v>
          </cell>
        </row>
        <row r="493">
          <cell r="A493">
            <v>176</v>
          </cell>
          <cell r="B493" t="str">
            <v>Бойака-Хусайн</v>
          </cell>
          <cell r="C493" t="str">
            <v>ф/х</v>
          </cell>
          <cell r="D493" t="str">
            <v>Охунбобоев</v>
          </cell>
          <cell r="E493" t="str">
            <v>Зафаробод</v>
          </cell>
          <cell r="F493">
            <v>9800</v>
          </cell>
          <cell r="H493">
            <v>8</v>
          </cell>
        </row>
        <row r="494">
          <cell r="A494">
            <v>177</v>
          </cell>
          <cell r="B494" t="str">
            <v>Болибек</v>
          </cell>
          <cell r="C494" t="str">
            <v>ф/х</v>
          </cell>
          <cell r="D494" t="str">
            <v>Охунбобоев</v>
          </cell>
          <cell r="E494" t="str">
            <v>Зафаробод</v>
          </cell>
          <cell r="F494">
            <v>26000</v>
          </cell>
          <cell r="H494">
            <v>10</v>
          </cell>
        </row>
        <row r="495">
          <cell r="A495">
            <v>178</v>
          </cell>
          <cell r="B495" t="str">
            <v>Болтаев Жахонгир</v>
          </cell>
          <cell r="C495" t="str">
            <v>ф/х</v>
          </cell>
          <cell r="D495" t="str">
            <v>Охунбобоев</v>
          </cell>
          <cell r="E495" t="str">
            <v>Зафаробод</v>
          </cell>
          <cell r="F495">
            <v>17600</v>
          </cell>
          <cell r="I495">
            <v>17</v>
          </cell>
        </row>
        <row r="496">
          <cell r="A496">
            <v>179</v>
          </cell>
          <cell r="B496" t="str">
            <v>Борот Ханжар</v>
          </cell>
          <cell r="C496" t="str">
            <v>ф/х</v>
          </cell>
          <cell r="D496" t="str">
            <v>Охунбобоев</v>
          </cell>
          <cell r="E496" t="str">
            <v>Зафаробод</v>
          </cell>
          <cell r="F496">
            <v>32200</v>
          </cell>
          <cell r="H496">
            <v>11</v>
          </cell>
        </row>
        <row r="497">
          <cell r="A497">
            <v>180</v>
          </cell>
          <cell r="B497" t="str">
            <v>Ботир</v>
          </cell>
          <cell r="C497" t="str">
            <v>ф/х</v>
          </cell>
          <cell r="D497" t="str">
            <v>Охунбобоев</v>
          </cell>
          <cell r="E497" t="str">
            <v>Зафаробод</v>
          </cell>
          <cell r="F497">
            <v>36600</v>
          </cell>
          <cell r="H497">
            <v>10</v>
          </cell>
        </row>
        <row r="498">
          <cell r="A498">
            <v>181</v>
          </cell>
          <cell r="B498" t="str">
            <v>Бурхонзода</v>
          </cell>
          <cell r="C498" t="str">
            <v>ф/х</v>
          </cell>
          <cell r="D498" t="str">
            <v>Охунбобоев</v>
          </cell>
          <cell r="E498" t="str">
            <v>Зафаробод</v>
          </cell>
          <cell r="F498">
            <v>15400</v>
          </cell>
          <cell r="H498">
            <v>9</v>
          </cell>
        </row>
        <row r="499">
          <cell r="A499">
            <v>182</v>
          </cell>
          <cell r="B499" t="str">
            <v>Вохид Дустим</v>
          </cell>
          <cell r="C499" t="str">
            <v>ф/х</v>
          </cell>
          <cell r="D499" t="str">
            <v>Охунбобоев</v>
          </cell>
          <cell r="E499" t="str">
            <v>Зафаробод</v>
          </cell>
          <cell r="F499">
            <v>18600</v>
          </cell>
          <cell r="H499">
            <v>10</v>
          </cell>
        </row>
        <row r="500">
          <cell r="A500">
            <v>183</v>
          </cell>
          <cell r="B500" t="str">
            <v>Галаба</v>
          </cell>
          <cell r="C500" t="str">
            <v>ф/х</v>
          </cell>
          <cell r="D500" t="str">
            <v>Охунбобоев</v>
          </cell>
          <cell r="E500" t="str">
            <v>Зафаробод</v>
          </cell>
          <cell r="F500">
            <v>44600</v>
          </cell>
          <cell r="H500">
            <v>11</v>
          </cell>
        </row>
        <row r="501">
          <cell r="A501">
            <v>184</v>
          </cell>
          <cell r="B501" t="str">
            <v>Галлаорол-S</v>
          </cell>
          <cell r="C501" t="str">
            <v>ф/х</v>
          </cell>
          <cell r="D501" t="str">
            <v>Охунбобоев</v>
          </cell>
          <cell r="E501" t="str">
            <v>Зафаробод</v>
          </cell>
          <cell r="F501">
            <v>23600</v>
          </cell>
          <cell r="H501">
            <v>10</v>
          </cell>
        </row>
        <row r="502">
          <cell r="A502">
            <v>185</v>
          </cell>
          <cell r="B502" t="str">
            <v>Гиркук</v>
          </cell>
          <cell r="C502" t="str">
            <v>ф/х</v>
          </cell>
          <cell r="D502" t="str">
            <v>Охунбобоев</v>
          </cell>
          <cell r="E502" t="str">
            <v>Зафаробод</v>
          </cell>
          <cell r="F502">
            <v>15500</v>
          </cell>
          <cell r="I502">
            <v>17</v>
          </cell>
        </row>
        <row r="503">
          <cell r="A503">
            <v>186</v>
          </cell>
          <cell r="B503" t="str">
            <v>Гладислис</v>
          </cell>
          <cell r="C503" t="str">
            <v>ф/х</v>
          </cell>
          <cell r="D503" t="str">
            <v>Охунбобоев</v>
          </cell>
          <cell r="E503" t="str">
            <v>Зафаробод</v>
          </cell>
          <cell r="F503">
            <v>31000</v>
          </cell>
          <cell r="H503">
            <v>10</v>
          </cell>
        </row>
        <row r="504">
          <cell r="A504">
            <v>187</v>
          </cell>
          <cell r="B504" t="str">
            <v>Дадажон</v>
          </cell>
          <cell r="C504" t="str">
            <v>ф/х</v>
          </cell>
          <cell r="D504" t="str">
            <v>Охунбобоев</v>
          </cell>
          <cell r="E504" t="str">
            <v>Зафаробод</v>
          </cell>
          <cell r="F504">
            <v>39800</v>
          </cell>
          <cell r="H504">
            <v>10</v>
          </cell>
        </row>
        <row r="505">
          <cell r="A505">
            <v>188</v>
          </cell>
          <cell r="B505" t="str">
            <v>Дилшод</v>
          </cell>
          <cell r="C505" t="str">
            <v>ф/х</v>
          </cell>
          <cell r="D505" t="str">
            <v>Охунбобоев</v>
          </cell>
          <cell r="E505" t="str">
            <v>Зафаробод</v>
          </cell>
          <cell r="F505">
            <v>57000</v>
          </cell>
          <cell r="H505">
            <v>10</v>
          </cell>
        </row>
        <row r="506">
          <cell r="A506">
            <v>189</v>
          </cell>
          <cell r="B506" t="str">
            <v>Довур</v>
          </cell>
          <cell r="C506" t="str">
            <v>ф/х</v>
          </cell>
          <cell r="D506" t="str">
            <v>Охунбобоев</v>
          </cell>
          <cell r="E506" t="str">
            <v>Зафаробод</v>
          </cell>
          <cell r="F506">
            <v>37500</v>
          </cell>
          <cell r="I506">
            <v>17</v>
          </cell>
        </row>
        <row r="507">
          <cell r="A507">
            <v>190</v>
          </cell>
          <cell r="B507" t="str">
            <v>Дониёр</v>
          </cell>
          <cell r="C507" t="str">
            <v>ф/х</v>
          </cell>
          <cell r="D507" t="str">
            <v>Охунбобоев</v>
          </cell>
          <cell r="E507" t="str">
            <v>Зафаробод</v>
          </cell>
          <cell r="F507">
            <v>33600</v>
          </cell>
          <cell r="H507">
            <v>10</v>
          </cell>
        </row>
        <row r="508">
          <cell r="A508">
            <v>191</v>
          </cell>
          <cell r="B508" t="str">
            <v>Доно бобо</v>
          </cell>
          <cell r="C508" t="str">
            <v>ф/х</v>
          </cell>
          <cell r="D508" t="str">
            <v>Охунбобоев</v>
          </cell>
          <cell r="E508" t="str">
            <v>Зафаробод</v>
          </cell>
          <cell r="F508">
            <v>17600</v>
          </cell>
          <cell r="H508">
            <v>10</v>
          </cell>
        </row>
        <row r="509">
          <cell r="A509">
            <v>192</v>
          </cell>
          <cell r="B509" t="str">
            <v xml:space="preserve">Достон </v>
          </cell>
          <cell r="C509" t="str">
            <v>ф/х</v>
          </cell>
          <cell r="D509" t="str">
            <v>Охунбобоев</v>
          </cell>
          <cell r="E509" t="str">
            <v>Зафаробод</v>
          </cell>
          <cell r="F509">
            <v>37900</v>
          </cell>
          <cell r="H509">
            <v>10</v>
          </cell>
        </row>
        <row r="510">
          <cell r="A510">
            <v>193</v>
          </cell>
          <cell r="B510" t="str">
            <v>Дувлон ота</v>
          </cell>
          <cell r="C510" t="str">
            <v>ф/х</v>
          </cell>
          <cell r="D510" t="str">
            <v>Охунбобоев</v>
          </cell>
          <cell r="E510" t="str">
            <v>Зафаробод</v>
          </cell>
          <cell r="F510">
            <v>29300</v>
          </cell>
          <cell r="H510">
            <v>6</v>
          </cell>
        </row>
        <row r="511">
          <cell r="A511">
            <v>194</v>
          </cell>
          <cell r="B511" t="str">
            <v>Ёмчисой</v>
          </cell>
          <cell r="C511" t="str">
            <v>ф/х</v>
          </cell>
          <cell r="D511" t="str">
            <v>Охунбобоев</v>
          </cell>
          <cell r="E511" t="str">
            <v>Зафаробод</v>
          </cell>
          <cell r="F511">
            <v>15300</v>
          </cell>
          <cell r="H511">
            <v>10</v>
          </cell>
        </row>
        <row r="512">
          <cell r="A512">
            <v>195</v>
          </cell>
          <cell r="B512" t="str">
            <v>Ёрлакаб бобо</v>
          </cell>
          <cell r="C512" t="str">
            <v>ф/х</v>
          </cell>
          <cell r="D512" t="str">
            <v>Охунбобоев</v>
          </cell>
          <cell r="E512" t="str">
            <v>Зафаробод</v>
          </cell>
          <cell r="F512">
            <v>109200</v>
          </cell>
          <cell r="I512">
            <v>10</v>
          </cell>
        </row>
        <row r="513">
          <cell r="A513">
            <v>196</v>
          </cell>
          <cell r="B513" t="str">
            <v>Ёруглик</v>
          </cell>
          <cell r="C513" t="str">
            <v>ф/х</v>
          </cell>
          <cell r="D513" t="str">
            <v>Охунбобоев</v>
          </cell>
          <cell r="E513" t="str">
            <v>Зафаробод</v>
          </cell>
          <cell r="F513">
            <v>50000</v>
          </cell>
          <cell r="H513">
            <v>10</v>
          </cell>
        </row>
        <row r="514">
          <cell r="A514">
            <v>197</v>
          </cell>
          <cell r="B514" t="str">
            <v>Жасур</v>
          </cell>
          <cell r="C514" t="str">
            <v>ф/х</v>
          </cell>
          <cell r="D514" t="str">
            <v>Охунбобоев</v>
          </cell>
          <cell r="E514" t="str">
            <v>Зафаробод</v>
          </cell>
          <cell r="F514">
            <v>14400</v>
          </cell>
          <cell r="I514">
            <v>19</v>
          </cell>
        </row>
        <row r="515">
          <cell r="A515">
            <v>198</v>
          </cell>
          <cell r="B515" t="str">
            <v>Жийрон бобо</v>
          </cell>
          <cell r="C515" t="str">
            <v>ф/х</v>
          </cell>
          <cell r="D515" t="str">
            <v>Охунбобоев</v>
          </cell>
          <cell r="E515" t="str">
            <v>Зафаробод</v>
          </cell>
          <cell r="F515">
            <v>20300</v>
          </cell>
          <cell r="H515">
            <v>9</v>
          </cell>
        </row>
        <row r="516">
          <cell r="A516">
            <v>199</v>
          </cell>
          <cell r="B516" t="str">
            <v>Жонон</v>
          </cell>
          <cell r="C516" t="str">
            <v>ф/х</v>
          </cell>
          <cell r="D516" t="str">
            <v>Охунбобоев</v>
          </cell>
          <cell r="E516" t="str">
            <v>Зафаробод</v>
          </cell>
          <cell r="F516">
            <v>17300</v>
          </cell>
          <cell r="H516">
            <v>10</v>
          </cell>
        </row>
        <row r="517">
          <cell r="A517">
            <v>200</v>
          </cell>
          <cell r="B517" t="str">
            <v xml:space="preserve">Жулбек  </v>
          </cell>
          <cell r="C517" t="str">
            <v>ф/х</v>
          </cell>
          <cell r="D517" t="str">
            <v>Охунбобоев</v>
          </cell>
          <cell r="E517" t="str">
            <v>Зафаробод</v>
          </cell>
          <cell r="F517">
            <v>19200</v>
          </cell>
          <cell r="H517">
            <v>10</v>
          </cell>
        </row>
        <row r="518">
          <cell r="A518">
            <v>201</v>
          </cell>
          <cell r="B518" t="str">
            <v xml:space="preserve">Жулбек ота </v>
          </cell>
          <cell r="C518" t="str">
            <v>ф/х</v>
          </cell>
          <cell r="D518" t="str">
            <v>Охунбобоев</v>
          </cell>
          <cell r="E518" t="str">
            <v>Зафаробод</v>
          </cell>
          <cell r="F518">
            <v>30300</v>
          </cell>
          <cell r="I518">
            <v>17</v>
          </cell>
        </row>
        <row r="519">
          <cell r="A519">
            <v>202</v>
          </cell>
          <cell r="B519" t="str">
            <v>Жултойбой</v>
          </cell>
          <cell r="C519" t="str">
            <v>ф/х</v>
          </cell>
          <cell r="D519" t="str">
            <v>Охунбобоев</v>
          </cell>
          <cell r="E519" t="str">
            <v>Зафаробод</v>
          </cell>
          <cell r="F519">
            <v>58000</v>
          </cell>
          <cell r="I519">
            <v>17</v>
          </cell>
        </row>
        <row r="520">
          <cell r="A520">
            <v>203</v>
          </cell>
          <cell r="B520" t="str">
            <v>Жумабой угли</v>
          </cell>
          <cell r="C520" t="str">
            <v>ф/х</v>
          </cell>
          <cell r="D520" t="str">
            <v>Охунбобоев</v>
          </cell>
          <cell r="E520" t="str">
            <v>Зафаробод</v>
          </cell>
          <cell r="F520">
            <v>28800</v>
          </cell>
          <cell r="H520">
            <v>9</v>
          </cell>
        </row>
        <row r="521">
          <cell r="A521">
            <v>204</v>
          </cell>
          <cell r="B521" t="str">
            <v>Жумардон</v>
          </cell>
          <cell r="C521" t="str">
            <v>ф/х</v>
          </cell>
          <cell r="D521" t="str">
            <v>Охунбобоев</v>
          </cell>
          <cell r="E521" t="str">
            <v>Зафаробод</v>
          </cell>
          <cell r="F521">
            <v>17400</v>
          </cell>
          <cell r="I521">
            <v>17</v>
          </cell>
        </row>
        <row r="522">
          <cell r="A522">
            <v>205</v>
          </cell>
          <cell r="B522" t="str">
            <v>Зайпин</v>
          </cell>
          <cell r="C522" t="str">
            <v>ф/х</v>
          </cell>
          <cell r="D522" t="str">
            <v>Охунбобоев</v>
          </cell>
          <cell r="E522" t="str">
            <v>Зафаробод</v>
          </cell>
          <cell r="F522">
            <v>18000</v>
          </cell>
          <cell r="H522">
            <v>10</v>
          </cell>
        </row>
        <row r="523">
          <cell r="A523">
            <v>206</v>
          </cell>
          <cell r="B523" t="str">
            <v>Замин</v>
          </cell>
          <cell r="C523" t="str">
            <v>ф/х</v>
          </cell>
          <cell r="D523" t="str">
            <v>Охунбобоев</v>
          </cell>
          <cell r="E523" t="str">
            <v>Зафаробод</v>
          </cell>
          <cell r="F523">
            <v>24000</v>
          </cell>
          <cell r="H523">
            <v>8</v>
          </cell>
        </row>
        <row r="524">
          <cell r="A524">
            <v>207</v>
          </cell>
          <cell r="B524" t="str">
            <v>Зулфия-Мохидил</v>
          </cell>
          <cell r="C524" t="str">
            <v>ф/х</v>
          </cell>
          <cell r="D524" t="str">
            <v>Охунбобоев</v>
          </cell>
          <cell r="E524" t="str">
            <v>Зафаробод</v>
          </cell>
          <cell r="F524">
            <v>10200</v>
          </cell>
          <cell r="H524">
            <v>10</v>
          </cell>
        </row>
        <row r="525">
          <cell r="A525">
            <v>208</v>
          </cell>
          <cell r="B525" t="str">
            <v>Ибн Комил</v>
          </cell>
          <cell r="C525" t="str">
            <v>ф/х</v>
          </cell>
          <cell r="D525" t="str">
            <v>Охунбобоев</v>
          </cell>
          <cell r="E525" t="str">
            <v>Зафаробод</v>
          </cell>
          <cell r="F525">
            <v>17300</v>
          </cell>
          <cell r="H525">
            <v>10</v>
          </cell>
        </row>
        <row r="526">
          <cell r="A526">
            <v>209</v>
          </cell>
          <cell r="B526" t="str">
            <v>Иброхим</v>
          </cell>
          <cell r="C526" t="str">
            <v>ф/х</v>
          </cell>
          <cell r="D526" t="str">
            <v>Охунбобоев</v>
          </cell>
          <cell r="E526" t="str">
            <v>Зафаробод</v>
          </cell>
          <cell r="F526">
            <v>54000</v>
          </cell>
          <cell r="I526">
            <v>12</v>
          </cell>
        </row>
        <row r="527">
          <cell r="A527">
            <v>210</v>
          </cell>
          <cell r="B527" t="str">
            <v>Исмат бобо</v>
          </cell>
          <cell r="C527" t="str">
            <v>ф/х</v>
          </cell>
          <cell r="D527" t="str">
            <v>Охунбобоев</v>
          </cell>
          <cell r="E527" t="str">
            <v>Зафаробод</v>
          </cell>
          <cell r="F527">
            <v>65600</v>
          </cell>
          <cell r="I527">
            <v>19</v>
          </cell>
        </row>
        <row r="528">
          <cell r="A528">
            <v>211</v>
          </cell>
          <cell r="B528" t="str">
            <v>Йулдош</v>
          </cell>
          <cell r="C528" t="str">
            <v>ф/х</v>
          </cell>
          <cell r="D528" t="str">
            <v>Охунбобоев</v>
          </cell>
          <cell r="E528" t="str">
            <v>Зафаробод</v>
          </cell>
          <cell r="F528">
            <v>64900</v>
          </cell>
          <cell r="H528">
            <v>10</v>
          </cell>
        </row>
        <row r="529">
          <cell r="A529">
            <v>212</v>
          </cell>
          <cell r="B529" t="str">
            <v>Йулдош бобо</v>
          </cell>
          <cell r="C529" t="str">
            <v>ф/х</v>
          </cell>
          <cell r="D529" t="str">
            <v>Охунбобоев</v>
          </cell>
          <cell r="E529" t="str">
            <v>Зафаробод</v>
          </cell>
          <cell r="F529">
            <v>31500</v>
          </cell>
          <cell r="H529">
            <v>10</v>
          </cell>
        </row>
        <row r="530">
          <cell r="A530">
            <v>213</v>
          </cell>
          <cell r="B530" t="str">
            <v>Кадван</v>
          </cell>
          <cell r="C530" t="str">
            <v>ф/х</v>
          </cell>
          <cell r="D530" t="str">
            <v>Охунбобоев</v>
          </cell>
          <cell r="E530" t="str">
            <v>Зафаробод</v>
          </cell>
          <cell r="F530">
            <v>15900</v>
          </cell>
          <cell r="H530">
            <v>10</v>
          </cell>
        </row>
        <row r="531">
          <cell r="A531">
            <v>214</v>
          </cell>
          <cell r="B531" t="str">
            <v>Калдиргоч</v>
          </cell>
          <cell r="C531" t="str">
            <v>ф/х</v>
          </cell>
          <cell r="D531" t="str">
            <v>Охунбобоев</v>
          </cell>
          <cell r="E531" t="str">
            <v>Зафаробод</v>
          </cell>
          <cell r="F531">
            <v>21500</v>
          </cell>
          <cell r="H531">
            <v>11</v>
          </cell>
        </row>
        <row r="532">
          <cell r="A532">
            <v>215</v>
          </cell>
          <cell r="B532" t="str">
            <v>Камишзор</v>
          </cell>
          <cell r="C532" t="str">
            <v>ф/х</v>
          </cell>
          <cell r="D532" t="str">
            <v>Охунбобоев</v>
          </cell>
          <cell r="E532" t="str">
            <v>Зафаробод</v>
          </cell>
          <cell r="F532">
            <v>31400</v>
          </cell>
          <cell r="H532">
            <v>9</v>
          </cell>
        </row>
        <row r="533">
          <cell r="A533">
            <v>216</v>
          </cell>
          <cell r="B533" t="str">
            <v>Камол-Мухммадиев</v>
          </cell>
          <cell r="C533" t="str">
            <v>ф/х</v>
          </cell>
          <cell r="D533" t="str">
            <v>Охунбобоев</v>
          </cell>
          <cell r="E533" t="str">
            <v>Зафаробод</v>
          </cell>
          <cell r="F533">
            <v>84500</v>
          </cell>
          <cell r="I533">
            <v>10</v>
          </cell>
        </row>
        <row r="534">
          <cell r="A534">
            <v>217</v>
          </cell>
          <cell r="B534" t="str">
            <v>Карим бобо</v>
          </cell>
          <cell r="C534" t="str">
            <v>ф/х</v>
          </cell>
          <cell r="D534" t="str">
            <v>Охунбобоев</v>
          </cell>
          <cell r="E534" t="str">
            <v>Зафаробод</v>
          </cell>
          <cell r="F534">
            <v>40100</v>
          </cell>
          <cell r="H534">
            <v>12</v>
          </cell>
        </row>
        <row r="535">
          <cell r="A535">
            <v>218</v>
          </cell>
          <cell r="B535" t="str">
            <v>Кизил коя</v>
          </cell>
          <cell r="C535" t="str">
            <v>ф/х</v>
          </cell>
          <cell r="D535" t="str">
            <v>Охунбобоев</v>
          </cell>
          <cell r="E535" t="str">
            <v>Зафаробод</v>
          </cell>
          <cell r="F535">
            <v>99900</v>
          </cell>
          <cell r="H535">
            <v>9</v>
          </cell>
        </row>
        <row r="536">
          <cell r="A536">
            <v>219</v>
          </cell>
          <cell r="B536" t="str">
            <v>Кили шаршара</v>
          </cell>
          <cell r="C536" t="str">
            <v>ф/х</v>
          </cell>
          <cell r="D536" t="str">
            <v>Охунбобоев</v>
          </cell>
          <cell r="E536" t="str">
            <v>Зафаробод</v>
          </cell>
          <cell r="F536">
            <v>15100</v>
          </cell>
          <cell r="H536">
            <v>9</v>
          </cell>
        </row>
        <row r="537">
          <cell r="A537">
            <v>220</v>
          </cell>
          <cell r="B537" t="str">
            <v>Кимёгар</v>
          </cell>
          <cell r="C537" t="str">
            <v>ф/х</v>
          </cell>
          <cell r="D537" t="str">
            <v>Охунбобоев</v>
          </cell>
          <cell r="E537" t="str">
            <v>Зафаробод</v>
          </cell>
          <cell r="F537">
            <v>76800</v>
          </cell>
          <cell r="H537">
            <v>10</v>
          </cell>
        </row>
        <row r="538">
          <cell r="A538">
            <v>221</v>
          </cell>
          <cell r="B538" t="str">
            <v>Коллеж</v>
          </cell>
          <cell r="C538" t="str">
            <v>ф/х</v>
          </cell>
          <cell r="D538" t="str">
            <v>Охунбобоев</v>
          </cell>
          <cell r="E538" t="str">
            <v>Зафаробод</v>
          </cell>
          <cell r="F538">
            <v>40700</v>
          </cell>
          <cell r="H538">
            <v>8</v>
          </cell>
        </row>
        <row r="539">
          <cell r="A539">
            <v>222</v>
          </cell>
          <cell r="B539" t="str">
            <v>Комил бобо</v>
          </cell>
          <cell r="C539" t="str">
            <v>ф/х</v>
          </cell>
          <cell r="D539" t="str">
            <v>Охунбобоев</v>
          </cell>
          <cell r="E539" t="str">
            <v>Зафаробод</v>
          </cell>
          <cell r="F539">
            <v>73500</v>
          </cell>
          <cell r="I539">
            <v>18</v>
          </cell>
        </row>
        <row r="540">
          <cell r="A540">
            <v>223</v>
          </cell>
          <cell r="B540" t="str">
            <v>Коракисса</v>
          </cell>
          <cell r="C540" t="str">
            <v>ф/х</v>
          </cell>
          <cell r="D540" t="str">
            <v>Охунбобоев</v>
          </cell>
          <cell r="E540" t="str">
            <v>Зафаробод</v>
          </cell>
          <cell r="F540">
            <v>17600</v>
          </cell>
          <cell r="H540">
            <v>10</v>
          </cell>
        </row>
        <row r="541">
          <cell r="A541">
            <v>224</v>
          </cell>
          <cell r="B541" t="str">
            <v>Кордовон</v>
          </cell>
          <cell r="C541" t="str">
            <v>ф/х</v>
          </cell>
          <cell r="D541" t="str">
            <v>Охунбобоев</v>
          </cell>
          <cell r="E541" t="str">
            <v>Зафаробод</v>
          </cell>
          <cell r="F541">
            <v>35600</v>
          </cell>
          <cell r="H541">
            <v>10</v>
          </cell>
        </row>
        <row r="542">
          <cell r="A542">
            <v>225</v>
          </cell>
          <cell r="B542" t="str">
            <v>Кудрат бобо</v>
          </cell>
          <cell r="C542" t="str">
            <v>ф/х</v>
          </cell>
          <cell r="D542" t="str">
            <v>Охунбобоев</v>
          </cell>
          <cell r="E542" t="str">
            <v>Зафаробод</v>
          </cell>
          <cell r="F542">
            <v>19200</v>
          </cell>
          <cell r="H542">
            <v>6</v>
          </cell>
        </row>
        <row r="543">
          <cell r="A543">
            <v>226</v>
          </cell>
          <cell r="B543" t="str">
            <v>Куктош</v>
          </cell>
          <cell r="C543" t="str">
            <v>ф/х</v>
          </cell>
          <cell r="D543" t="str">
            <v>Охунбобоев</v>
          </cell>
          <cell r="E543" t="str">
            <v>Зафаробод</v>
          </cell>
          <cell r="F543">
            <v>15600</v>
          </cell>
          <cell r="H543">
            <v>10</v>
          </cell>
        </row>
        <row r="544">
          <cell r="A544">
            <v>227</v>
          </cell>
          <cell r="B544" t="str">
            <v>Куп терак</v>
          </cell>
          <cell r="C544" t="str">
            <v>ф/х</v>
          </cell>
          <cell r="D544" t="str">
            <v>Охунбобоев</v>
          </cell>
          <cell r="E544" t="str">
            <v>Зафаробод</v>
          </cell>
          <cell r="F544">
            <v>11500</v>
          </cell>
          <cell r="H544">
            <v>10</v>
          </cell>
        </row>
        <row r="545">
          <cell r="A545">
            <v>228</v>
          </cell>
          <cell r="B545" t="str">
            <v>Лазиз-Шерзод</v>
          </cell>
          <cell r="C545" t="str">
            <v>ф/х</v>
          </cell>
          <cell r="D545" t="str">
            <v>Охунбобоев</v>
          </cell>
          <cell r="E545" t="str">
            <v>Зафаробод</v>
          </cell>
          <cell r="F545">
            <v>27600</v>
          </cell>
          <cell r="H545">
            <v>11</v>
          </cell>
        </row>
        <row r="546">
          <cell r="A546">
            <v>229</v>
          </cell>
          <cell r="B546" t="str">
            <v>Маржон1</v>
          </cell>
          <cell r="C546" t="str">
            <v>ф/х</v>
          </cell>
          <cell r="D546" t="str">
            <v>Охунбобоев</v>
          </cell>
          <cell r="E546" t="str">
            <v>Зафаробод</v>
          </cell>
          <cell r="F546">
            <v>109800</v>
          </cell>
          <cell r="I546">
            <v>12</v>
          </cell>
        </row>
        <row r="547">
          <cell r="A547">
            <v>230</v>
          </cell>
          <cell r="B547" t="str">
            <v>Махатмурод-Шукур</v>
          </cell>
          <cell r="C547" t="str">
            <v>ф/х</v>
          </cell>
          <cell r="D547" t="str">
            <v>Охунбобоев</v>
          </cell>
          <cell r="E547" t="str">
            <v>Зафаробод</v>
          </cell>
          <cell r="F547">
            <v>11500</v>
          </cell>
          <cell r="H547">
            <v>10</v>
          </cell>
        </row>
        <row r="548">
          <cell r="A548">
            <v>231</v>
          </cell>
          <cell r="B548" t="str">
            <v>Махмуд ота</v>
          </cell>
          <cell r="C548" t="str">
            <v>ф/х</v>
          </cell>
          <cell r="D548" t="str">
            <v>Охунбобоев</v>
          </cell>
          <cell r="E548" t="str">
            <v>Зафаробод</v>
          </cell>
          <cell r="F548">
            <v>54300</v>
          </cell>
          <cell r="H548">
            <v>14</v>
          </cell>
        </row>
        <row r="549">
          <cell r="A549">
            <v>232</v>
          </cell>
          <cell r="B549" t="str">
            <v>Махсуда Султоновна</v>
          </cell>
          <cell r="C549" t="str">
            <v>ф/х</v>
          </cell>
          <cell r="D549" t="str">
            <v>Охунбобоев</v>
          </cell>
          <cell r="E549" t="str">
            <v>Зафаробод</v>
          </cell>
          <cell r="F549">
            <v>25000</v>
          </cell>
          <cell r="I549">
            <v>16</v>
          </cell>
        </row>
        <row r="550">
          <cell r="A550">
            <v>233</v>
          </cell>
          <cell r="B550" t="str">
            <v>Машраб бобо</v>
          </cell>
          <cell r="C550" t="str">
            <v>ф/х</v>
          </cell>
          <cell r="D550" t="str">
            <v>Охунбобоев</v>
          </cell>
          <cell r="E550" t="str">
            <v>Зафаробод</v>
          </cell>
          <cell r="F550">
            <v>19700</v>
          </cell>
          <cell r="H550">
            <v>10</v>
          </cell>
        </row>
        <row r="551">
          <cell r="A551">
            <v>234</v>
          </cell>
          <cell r="B551" t="str">
            <v>Машъал</v>
          </cell>
          <cell r="C551" t="str">
            <v>ф/х</v>
          </cell>
          <cell r="D551" t="str">
            <v>Охунбобоев</v>
          </cell>
          <cell r="E551" t="str">
            <v>Зафаробод</v>
          </cell>
          <cell r="F551">
            <v>59000</v>
          </cell>
          <cell r="H551">
            <v>10</v>
          </cell>
        </row>
        <row r="552">
          <cell r="A552">
            <v>235</v>
          </cell>
          <cell r="B552" t="str">
            <v>Мингбой</v>
          </cell>
          <cell r="C552" t="str">
            <v>ф/х</v>
          </cell>
          <cell r="D552" t="str">
            <v>Охунбобоев</v>
          </cell>
          <cell r="E552" t="str">
            <v>Зафаробод</v>
          </cell>
          <cell r="F552">
            <v>25900</v>
          </cell>
          <cell r="H552">
            <v>10</v>
          </cell>
        </row>
        <row r="553">
          <cell r="A553">
            <v>236</v>
          </cell>
          <cell r="B553" t="str">
            <v>Мирзаширин</v>
          </cell>
          <cell r="C553" t="str">
            <v>ф/х</v>
          </cell>
          <cell r="D553" t="str">
            <v>Охунбобоев</v>
          </cell>
          <cell r="E553" t="str">
            <v>Зафаробод</v>
          </cell>
          <cell r="F553">
            <v>81300</v>
          </cell>
          <cell r="H553">
            <v>10</v>
          </cell>
        </row>
        <row r="554">
          <cell r="A554">
            <v>237</v>
          </cell>
          <cell r="B554" t="str">
            <v>Музаффар-А</v>
          </cell>
          <cell r="C554" t="str">
            <v>ф/х</v>
          </cell>
          <cell r="D554" t="str">
            <v>Охунбобоев</v>
          </cell>
          <cell r="E554" t="str">
            <v>Зафаробод</v>
          </cell>
          <cell r="F554">
            <v>35500</v>
          </cell>
          <cell r="H554">
            <v>10</v>
          </cell>
        </row>
        <row r="555">
          <cell r="A555">
            <v>238</v>
          </cell>
          <cell r="B555" t="str">
            <v>Муким</v>
          </cell>
          <cell r="C555" t="str">
            <v>ф/х</v>
          </cell>
          <cell r="D555" t="str">
            <v>Охунбобоев</v>
          </cell>
          <cell r="E555" t="str">
            <v>Зафаробод</v>
          </cell>
          <cell r="F555">
            <v>134700</v>
          </cell>
          <cell r="I555">
            <v>15</v>
          </cell>
        </row>
        <row r="556">
          <cell r="A556">
            <v>239</v>
          </cell>
          <cell r="B556" t="str">
            <v>Муниса</v>
          </cell>
          <cell r="C556" t="str">
            <v>ф/х</v>
          </cell>
          <cell r="D556" t="str">
            <v>Охунбобоев</v>
          </cell>
          <cell r="E556" t="str">
            <v>Зафаробод</v>
          </cell>
          <cell r="F556">
            <v>49300</v>
          </cell>
          <cell r="I556">
            <v>19</v>
          </cell>
        </row>
        <row r="557">
          <cell r="A557">
            <v>240</v>
          </cell>
          <cell r="B557" t="str">
            <v>Муслим-Тойир</v>
          </cell>
          <cell r="C557" t="str">
            <v>ф/х</v>
          </cell>
          <cell r="D557" t="str">
            <v>Охунбобоев</v>
          </cell>
          <cell r="E557" t="str">
            <v>Зафаробод</v>
          </cell>
          <cell r="F557">
            <v>12500</v>
          </cell>
          <cell r="H557">
            <v>10</v>
          </cell>
        </row>
        <row r="558">
          <cell r="A558">
            <v>241</v>
          </cell>
          <cell r="B558" t="str">
            <v>Мухриддин</v>
          </cell>
          <cell r="C558" t="str">
            <v>ф/х</v>
          </cell>
          <cell r="D558" t="str">
            <v>Охунбобоев</v>
          </cell>
          <cell r="E558" t="str">
            <v>Зафаробод</v>
          </cell>
          <cell r="F558">
            <v>34200</v>
          </cell>
          <cell r="I558">
            <v>19</v>
          </cell>
        </row>
        <row r="559">
          <cell r="A559">
            <v>242</v>
          </cell>
          <cell r="B559" t="str">
            <v>Навруз</v>
          </cell>
          <cell r="C559" t="str">
            <v>ф/х</v>
          </cell>
          <cell r="D559" t="str">
            <v>Охунбобоев</v>
          </cell>
          <cell r="E559" t="str">
            <v>Зафаробод</v>
          </cell>
          <cell r="F559">
            <v>46000</v>
          </cell>
          <cell r="H559">
            <v>10</v>
          </cell>
        </row>
        <row r="560">
          <cell r="A560">
            <v>243</v>
          </cell>
          <cell r="B560" t="str">
            <v>Найман</v>
          </cell>
          <cell r="C560" t="str">
            <v>ф/х</v>
          </cell>
          <cell r="D560" t="str">
            <v>Охунбобоев</v>
          </cell>
          <cell r="E560" t="str">
            <v>Зафаробод</v>
          </cell>
          <cell r="F560">
            <v>20500</v>
          </cell>
          <cell r="H560">
            <v>10</v>
          </cell>
        </row>
        <row r="561">
          <cell r="A561">
            <v>244</v>
          </cell>
          <cell r="B561" t="str">
            <v>Нарзи ота</v>
          </cell>
          <cell r="C561" t="str">
            <v>ф/х</v>
          </cell>
          <cell r="D561" t="str">
            <v>Охунбобоев</v>
          </cell>
          <cell r="E561" t="str">
            <v>Зафаробод</v>
          </cell>
          <cell r="F561">
            <v>13600</v>
          </cell>
          <cell r="H561">
            <v>6</v>
          </cell>
        </row>
        <row r="562">
          <cell r="A562">
            <v>245</v>
          </cell>
          <cell r="B562" t="str">
            <v>Ниёзали</v>
          </cell>
          <cell r="C562" t="str">
            <v>ф/х</v>
          </cell>
          <cell r="D562" t="str">
            <v>Охунбобоев</v>
          </cell>
          <cell r="E562" t="str">
            <v>Зафаробод</v>
          </cell>
          <cell r="F562">
            <v>17600</v>
          </cell>
          <cell r="I562">
            <v>15</v>
          </cell>
        </row>
        <row r="563">
          <cell r="A563">
            <v>246</v>
          </cell>
          <cell r="B563" t="str">
            <v>Норкул бобо-У</v>
          </cell>
          <cell r="C563" t="str">
            <v>ф/х</v>
          </cell>
          <cell r="D563" t="str">
            <v>Охунбобоев</v>
          </cell>
          <cell r="E563" t="str">
            <v>Зафаробод</v>
          </cell>
          <cell r="F563">
            <v>16800</v>
          </cell>
          <cell r="H563">
            <v>10</v>
          </cell>
        </row>
        <row r="564">
          <cell r="A564">
            <v>248</v>
          </cell>
          <cell r="B564" t="str">
            <v>Нужум</v>
          </cell>
          <cell r="C564" t="str">
            <v>ф/х</v>
          </cell>
          <cell r="D564" t="str">
            <v>Охунбобоев</v>
          </cell>
          <cell r="E564" t="str">
            <v>Зафаробод</v>
          </cell>
          <cell r="F564">
            <v>14600</v>
          </cell>
          <cell r="H564">
            <v>8</v>
          </cell>
        </row>
        <row r="565">
          <cell r="A565">
            <v>249</v>
          </cell>
          <cell r="B565" t="str">
            <v>Нуруллабек</v>
          </cell>
          <cell r="C565" t="str">
            <v>ф/х</v>
          </cell>
          <cell r="D565" t="str">
            <v>Охунбобоев</v>
          </cell>
          <cell r="E565" t="str">
            <v>Зафаробод</v>
          </cell>
          <cell r="F565">
            <v>67000</v>
          </cell>
          <cell r="I565">
            <v>10</v>
          </cell>
        </row>
        <row r="566">
          <cell r="A566">
            <v>250</v>
          </cell>
          <cell r="B566" t="str">
            <v>Обод бобо</v>
          </cell>
          <cell r="C566" t="str">
            <v>ф/х</v>
          </cell>
          <cell r="D566" t="str">
            <v>Охунбобоев</v>
          </cell>
          <cell r="E566" t="str">
            <v>Зафаробод</v>
          </cell>
          <cell r="F566">
            <v>19200</v>
          </cell>
          <cell r="I566">
            <v>10</v>
          </cell>
        </row>
        <row r="567">
          <cell r="A567">
            <v>251</v>
          </cell>
          <cell r="B567" t="str">
            <v>Одилахон</v>
          </cell>
          <cell r="C567" t="str">
            <v>ф/х</v>
          </cell>
          <cell r="D567" t="str">
            <v>Охунбобоев</v>
          </cell>
          <cell r="E567" t="str">
            <v>Зафаробод</v>
          </cell>
          <cell r="F567">
            <v>36100</v>
          </cell>
          <cell r="H567">
            <v>10</v>
          </cell>
        </row>
        <row r="568">
          <cell r="A568">
            <v>252</v>
          </cell>
          <cell r="B568" t="str">
            <v>Ойкумуш она</v>
          </cell>
          <cell r="C568" t="str">
            <v>ф/х</v>
          </cell>
          <cell r="D568" t="str">
            <v>Охунбобоев</v>
          </cell>
          <cell r="E568" t="str">
            <v>Зафаробод</v>
          </cell>
          <cell r="F568">
            <v>31900</v>
          </cell>
          <cell r="H568">
            <v>14</v>
          </cell>
        </row>
        <row r="569">
          <cell r="A569">
            <v>253</v>
          </cell>
          <cell r="B569" t="str">
            <v>Ок олтин</v>
          </cell>
          <cell r="C569" t="str">
            <v>ф/х</v>
          </cell>
          <cell r="D569" t="str">
            <v>Охунбобоев</v>
          </cell>
          <cell r="E569" t="str">
            <v>Зафаробод</v>
          </cell>
          <cell r="F569">
            <v>37000</v>
          </cell>
          <cell r="H569">
            <v>12</v>
          </cell>
        </row>
        <row r="570">
          <cell r="A570">
            <v>254</v>
          </cell>
          <cell r="B570" t="str">
            <v>Олимжон</v>
          </cell>
          <cell r="C570" t="str">
            <v>ф/х</v>
          </cell>
          <cell r="D570" t="str">
            <v>Охунбобоев</v>
          </cell>
          <cell r="E570" t="str">
            <v>Зафаробод</v>
          </cell>
          <cell r="F570">
            <v>14000</v>
          </cell>
          <cell r="H570">
            <v>10</v>
          </cell>
        </row>
        <row r="571">
          <cell r="A571">
            <v>256</v>
          </cell>
          <cell r="B571" t="str">
            <v>Олмасувон</v>
          </cell>
          <cell r="C571" t="str">
            <v>ф/х</v>
          </cell>
          <cell r="D571" t="str">
            <v>Охунбобоев</v>
          </cell>
          <cell r="E571" t="str">
            <v>Зафаробод</v>
          </cell>
          <cell r="F571">
            <v>25800</v>
          </cell>
          <cell r="I571">
            <v>17</v>
          </cell>
        </row>
        <row r="572">
          <cell r="A572">
            <v>257</v>
          </cell>
          <cell r="B572" t="str">
            <v>Олтибек</v>
          </cell>
          <cell r="C572" t="str">
            <v>ф/х</v>
          </cell>
          <cell r="D572" t="str">
            <v>Охунбобоев</v>
          </cell>
          <cell r="E572" t="str">
            <v>Зафаробод</v>
          </cell>
          <cell r="F572">
            <v>31600</v>
          </cell>
          <cell r="I572">
            <v>17</v>
          </cell>
        </row>
        <row r="573">
          <cell r="A573">
            <v>258</v>
          </cell>
          <cell r="B573" t="str">
            <v>Орзикул</v>
          </cell>
          <cell r="C573" t="str">
            <v>ф/х</v>
          </cell>
          <cell r="D573" t="str">
            <v>Охунбобоев</v>
          </cell>
          <cell r="E573" t="str">
            <v>Зафаробод</v>
          </cell>
          <cell r="F573">
            <v>42500</v>
          </cell>
          <cell r="I573">
            <v>16</v>
          </cell>
        </row>
        <row r="574">
          <cell r="A574">
            <v>259</v>
          </cell>
          <cell r="B574" t="str">
            <v>Орион</v>
          </cell>
          <cell r="C574" t="str">
            <v>ф/х</v>
          </cell>
          <cell r="D574" t="str">
            <v>Охунбобоев</v>
          </cell>
          <cell r="E574" t="str">
            <v>Зафаробод</v>
          </cell>
          <cell r="F574">
            <v>23500</v>
          </cell>
          <cell r="H574">
            <v>12</v>
          </cell>
        </row>
        <row r="575">
          <cell r="A575">
            <v>260</v>
          </cell>
          <cell r="B575" t="str">
            <v>Ортикбой</v>
          </cell>
          <cell r="C575" t="str">
            <v>ф/х</v>
          </cell>
          <cell r="D575" t="str">
            <v>Охунбобоев</v>
          </cell>
          <cell r="E575" t="str">
            <v>Зафаробод</v>
          </cell>
          <cell r="F575">
            <v>19300</v>
          </cell>
          <cell r="H575">
            <v>10</v>
          </cell>
        </row>
        <row r="576">
          <cell r="A576">
            <v>261</v>
          </cell>
          <cell r="B576" t="str">
            <v>Отабек</v>
          </cell>
          <cell r="C576" t="str">
            <v>ф/х</v>
          </cell>
          <cell r="D576" t="str">
            <v>Охунбобоев</v>
          </cell>
          <cell r="E576" t="str">
            <v>Зафаробод</v>
          </cell>
          <cell r="F576">
            <v>54700</v>
          </cell>
          <cell r="H576">
            <v>10</v>
          </cell>
        </row>
        <row r="577">
          <cell r="A577">
            <v>262</v>
          </cell>
          <cell r="B577" t="str">
            <v>Отамурод ота</v>
          </cell>
          <cell r="C577" t="str">
            <v>ф/х</v>
          </cell>
          <cell r="D577" t="str">
            <v>Охунбобоев</v>
          </cell>
          <cell r="E577" t="str">
            <v>Зафаробод</v>
          </cell>
          <cell r="F577">
            <v>48000</v>
          </cell>
          <cell r="H577">
            <v>8</v>
          </cell>
        </row>
        <row r="578">
          <cell r="A578">
            <v>263</v>
          </cell>
          <cell r="B578" t="str">
            <v>Охонгир бобо</v>
          </cell>
          <cell r="C578" t="str">
            <v>ф/х</v>
          </cell>
          <cell r="D578" t="str">
            <v>Охунбобоев</v>
          </cell>
          <cell r="E578" t="str">
            <v>Зафаробод</v>
          </cell>
          <cell r="F578">
            <v>33000</v>
          </cell>
          <cell r="I578">
            <v>16</v>
          </cell>
        </row>
        <row r="579">
          <cell r="A579">
            <v>264</v>
          </cell>
          <cell r="B579" t="str">
            <v>Оятилла</v>
          </cell>
          <cell r="C579" t="str">
            <v>ф/х</v>
          </cell>
          <cell r="D579" t="str">
            <v>Охунбобоев</v>
          </cell>
          <cell r="E579" t="str">
            <v>Зафаробод</v>
          </cell>
          <cell r="F579">
            <v>40000</v>
          </cell>
          <cell r="H579">
            <v>10</v>
          </cell>
        </row>
        <row r="580">
          <cell r="A580">
            <v>265</v>
          </cell>
          <cell r="B580" t="str">
            <v>Панжагушт</v>
          </cell>
          <cell r="C580" t="str">
            <v>ф/х</v>
          </cell>
          <cell r="D580" t="str">
            <v>Охунбобоев</v>
          </cell>
          <cell r="E580" t="str">
            <v>Зафаробод</v>
          </cell>
          <cell r="F580">
            <v>27900</v>
          </cell>
          <cell r="I580">
            <v>10</v>
          </cell>
        </row>
        <row r="581">
          <cell r="A581">
            <v>266</v>
          </cell>
          <cell r="B581" t="str">
            <v>Парандоз</v>
          </cell>
          <cell r="C581" t="str">
            <v>ф/х</v>
          </cell>
          <cell r="D581" t="str">
            <v>Охунбобоев</v>
          </cell>
          <cell r="E581" t="str">
            <v>Зафаробод</v>
          </cell>
          <cell r="F581">
            <v>7700</v>
          </cell>
          <cell r="H581">
            <v>9</v>
          </cell>
        </row>
        <row r="582">
          <cell r="A582">
            <v>267</v>
          </cell>
          <cell r="B582" t="str">
            <v>Пур-нур</v>
          </cell>
          <cell r="C582" t="str">
            <v>ф/х</v>
          </cell>
          <cell r="D582" t="str">
            <v>Охунбобоев</v>
          </cell>
          <cell r="E582" t="str">
            <v>Зафаробод</v>
          </cell>
          <cell r="F582">
            <v>30700</v>
          </cell>
          <cell r="H582">
            <v>10</v>
          </cell>
        </row>
        <row r="583">
          <cell r="A583">
            <v>268</v>
          </cell>
          <cell r="B583" t="str">
            <v>Р.Тогаев</v>
          </cell>
          <cell r="C583" t="str">
            <v>ф/х</v>
          </cell>
          <cell r="D583" t="str">
            <v>Охунбобоев</v>
          </cell>
          <cell r="E583" t="str">
            <v>Зафаробод</v>
          </cell>
          <cell r="F583">
            <v>90000</v>
          </cell>
          <cell r="I583">
            <v>18</v>
          </cell>
        </row>
        <row r="584">
          <cell r="A584">
            <v>269</v>
          </cell>
          <cell r="B584" t="str">
            <v>Раббим бобо</v>
          </cell>
          <cell r="C584" t="str">
            <v>ф/х</v>
          </cell>
          <cell r="D584" t="str">
            <v>Охунбобоев</v>
          </cell>
          <cell r="E584" t="str">
            <v>Зафаробод</v>
          </cell>
          <cell r="F584">
            <v>49900</v>
          </cell>
          <cell r="H584">
            <v>10</v>
          </cell>
        </row>
        <row r="585">
          <cell r="A585">
            <v>270</v>
          </cell>
          <cell r="B585" t="str">
            <v>Равшан ота</v>
          </cell>
          <cell r="C585" t="str">
            <v>ф/х</v>
          </cell>
          <cell r="D585" t="str">
            <v>Охунбобоев</v>
          </cell>
          <cell r="E585" t="str">
            <v>Зафаробод</v>
          </cell>
          <cell r="F585">
            <v>18700</v>
          </cell>
          <cell r="I585">
            <v>10</v>
          </cell>
        </row>
        <row r="586">
          <cell r="A586">
            <v>271</v>
          </cell>
          <cell r="B586" t="str">
            <v>Ражаб бобо</v>
          </cell>
          <cell r="C586" t="str">
            <v>ф/х</v>
          </cell>
          <cell r="D586" t="str">
            <v>Охунбобоев</v>
          </cell>
          <cell r="E586" t="str">
            <v>Зафаробод</v>
          </cell>
          <cell r="F586">
            <v>36000</v>
          </cell>
          <cell r="H586">
            <v>14</v>
          </cell>
        </row>
        <row r="587">
          <cell r="A587">
            <v>272</v>
          </cell>
          <cell r="B587" t="str">
            <v>Ракш</v>
          </cell>
          <cell r="C587" t="str">
            <v>ф/х</v>
          </cell>
          <cell r="D587" t="str">
            <v>Охунбобоев</v>
          </cell>
          <cell r="E587" t="str">
            <v>Зафаробод</v>
          </cell>
          <cell r="F587">
            <v>25900</v>
          </cell>
          <cell r="H587">
            <v>10</v>
          </cell>
        </row>
        <row r="588">
          <cell r="A588">
            <v>273</v>
          </cell>
          <cell r="B588" t="str">
            <v>Расад</v>
          </cell>
          <cell r="C588" t="str">
            <v>ф/х</v>
          </cell>
          <cell r="D588" t="str">
            <v>Охунбобоев</v>
          </cell>
          <cell r="E588" t="str">
            <v>Зафаробод</v>
          </cell>
          <cell r="F588">
            <v>25800</v>
          </cell>
          <cell r="H588">
            <v>10</v>
          </cell>
        </row>
        <row r="589">
          <cell r="A589">
            <v>274</v>
          </cell>
          <cell r="B589" t="str">
            <v>Робия-Каромат</v>
          </cell>
          <cell r="C589" t="str">
            <v>ф/х</v>
          </cell>
          <cell r="D589" t="str">
            <v>Охунбобоев</v>
          </cell>
          <cell r="E589" t="str">
            <v>Зафаробод</v>
          </cell>
          <cell r="F589">
            <v>41800</v>
          </cell>
          <cell r="H589">
            <v>10</v>
          </cell>
        </row>
        <row r="590">
          <cell r="A590">
            <v>275</v>
          </cell>
          <cell r="B590" t="str">
            <v>Рустам-шалола</v>
          </cell>
          <cell r="C590" t="str">
            <v>ф/х</v>
          </cell>
          <cell r="D590" t="str">
            <v>Охунбобоев</v>
          </cell>
          <cell r="E590" t="str">
            <v>Зафаробод</v>
          </cell>
          <cell r="F590">
            <v>16800</v>
          </cell>
          <cell r="H590">
            <v>10</v>
          </cell>
        </row>
        <row r="591">
          <cell r="A591">
            <v>276</v>
          </cell>
          <cell r="B591" t="str">
            <v>Савронжон</v>
          </cell>
          <cell r="C591" t="str">
            <v>ф/х</v>
          </cell>
          <cell r="D591" t="str">
            <v>Охунбобоев</v>
          </cell>
          <cell r="E591" t="str">
            <v>Зафаробод</v>
          </cell>
          <cell r="F591">
            <v>24700</v>
          </cell>
          <cell r="I591">
            <v>9</v>
          </cell>
        </row>
        <row r="592">
          <cell r="A592">
            <v>277</v>
          </cell>
          <cell r="B592" t="str">
            <v>Садаф</v>
          </cell>
          <cell r="C592" t="str">
            <v>ф/х</v>
          </cell>
          <cell r="D592" t="str">
            <v>Охунбобоев</v>
          </cell>
          <cell r="E592" t="str">
            <v>Зафаробод</v>
          </cell>
          <cell r="F592">
            <v>65400</v>
          </cell>
          <cell r="I592">
            <v>10</v>
          </cell>
        </row>
        <row r="593">
          <cell r="A593">
            <v>278</v>
          </cell>
          <cell r="B593" t="str">
            <v>Саидмурот ота</v>
          </cell>
          <cell r="C593" t="str">
            <v>ф/х</v>
          </cell>
          <cell r="D593" t="str">
            <v>Охунбобоев</v>
          </cell>
          <cell r="E593" t="str">
            <v>Зафаробод</v>
          </cell>
          <cell r="F593">
            <v>40700</v>
          </cell>
          <cell r="I593">
            <v>19</v>
          </cell>
        </row>
        <row r="594">
          <cell r="A594">
            <v>279</v>
          </cell>
          <cell r="B594" t="str">
            <v>Сайдулло</v>
          </cell>
          <cell r="C594" t="str">
            <v>ф/х</v>
          </cell>
          <cell r="D594" t="str">
            <v>Охунбобоев</v>
          </cell>
          <cell r="E594" t="str">
            <v>Зафаробод</v>
          </cell>
          <cell r="F594">
            <v>26200</v>
          </cell>
          <cell r="I594">
            <v>17</v>
          </cell>
        </row>
        <row r="595">
          <cell r="A595">
            <v>280</v>
          </cell>
          <cell r="B595" t="str">
            <v>Сайёдон</v>
          </cell>
          <cell r="C595" t="str">
            <v>ф/х</v>
          </cell>
          <cell r="D595" t="str">
            <v>Охунбобоев</v>
          </cell>
          <cell r="E595" t="str">
            <v>Зафаробод</v>
          </cell>
          <cell r="F595">
            <v>11200</v>
          </cell>
          <cell r="I595">
            <v>17</v>
          </cell>
        </row>
        <row r="596">
          <cell r="A596">
            <v>281</v>
          </cell>
          <cell r="B596" t="str">
            <v>Салимбой</v>
          </cell>
          <cell r="C596" t="str">
            <v>ф/х</v>
          </cell>
          <cell r="D596" t="str">
            <v>Охунбобоев</v>
          </cell>
          <cell r="E596" t="str">
            <v>Зафаробод</v>
          </cell>
          <cell r="F596">
            <v>22000</v>
          </cell>
          <cell r="I596">
            <v>19</v>
          </cell>
        </row>
        <row r="597">
          <cell r="A597">
            <v>282</v>
          </cell>
          <cell r="B597" t="str">
            <v>Саловат-Юшева</v>
          </cell>
          <cell r="C597" t="str">
            <v>ф/х</v>
          </cell>
          <cell r="D597" t="str">
            <v>Охунбобоев</v>
          </cell>
          <cell r="E597" t="str">
            <v>Зафаробод</v>
          </cell>
          <cell r="F597">
            <v>29500</v>
          </cell>
          <cell r="H597">
            <v>10</v>
          </cell>
        </row>
        <row r="598">
          <cell r="A598">
            <v>283</v>
          </cell>
          <cell r="B598" t="str">
            <v>Само</v>
          </cell>
          <cell r="C598" t="str">
            <v>ф/х</v>
          </cell>
          <cell r="D598" t="str">
            <v>Охунбобоев</v>
          </cell>
          <cell r="E598" t="str">
            <v>Зафаробод</v>
          </cell>
          <cell r="F598">
            <v>52300</v>
          </cell>
          <cell r="I598">
            <v>18</v>
          </cell>
        </row>
        <row r="599">
          <cell r="A599">
            <v>284</v>
          </cell>
          <cell r="B599" t="str">
            <v>Санжарбек</v>
          </cell>
          <cell r="C599" t="str">
            <v>ф/х</v>
          </cell>
          <cell r="D599" t="str">
            <v>Охунбобоев</v>
          </cell>
          <cell r="E599" t="str">
            <v>Зафаробод</v>
          </cell>
          <cell r="F599">
            <v>43500</v>
          </cell>
          <cell r="H599">
            <v>12</v>
          </cell>
        </row>
        <row r="600">
          <cell r="A600">
            <v>285</v>
          </cell>
          <cell r="B600" t="str">
            <v>Сарим ота</v>
          </cell>
          <cell r="C600" t="str">
            <v>ф/х</v>
          </cell>
          <cell r="D600" t="str">
            <v>Охунбобоев</v>
          </cell>
          <cell r="E600" t="str">
            <v>Зафаробод</v>
          </cell>
          <cell r="F600">
            <v>17900</v>
          </cell>
          <cell r="I600">
            <v>16</v>
          </cell>
        </row>
        <row r="601">
          <cell r="A601">
            <v>286</v>
          </cell>
          <cell r="B601" t="str">
            <v>Сахоб</v>
          </cell>
          <cell r="C601" t="str">
            <v>ф/х</v>
          </cell>
          <cell r="D601" t="str">
            <v>Охунбобоев</v>
          </cell>
          <cell r="E601" t="str">
            <v>Зафаробод</v>
          </cell>
          <cell r="F601">
            <v>60000</v>
          </cell>
          <cell r="I601">
            <v>18</v>
          </cell>
        </row>
        <row r="602">
          <cell r="A602">
            <v>287</v>
          </cell>
          <cell r="B602" t="str">
            <v>Саховат</v>
          </cell>
          <cell r="C602" t="str">
            <v>ф/х</v>
          </cell>
          <cell r="D602" t="str">
            <v>Охунбобоев</v>
          </cell>
          <cell r="E602" t="str">
            <v>Зафаробод</v>
          </cell>
          <cell r="F602">
            <v>17600</v>
          </cell>
          <cell r="I602">
            <v>17</v>
          </cell>
        </row>
        <row r="603">
          <cell r="A603">
            <v>288</v>
          </cell>
          <cell r="B603" t="str">
            <v>Сиёвуш</v>
          </cell>
          <cell r="C603" t="str">
            <v>ф/х</v>
          </cell>
          <cell r="D603" t="str">
            <v>Охунбобоев</v>
          </cell>
          <cell r="E603" t="str">
            <v>Зафаробод</v>
          </cell>
          <cell r="F603">
            <v>14000</v>
          </cell>
          <cell r="H603">
            <v>10</v>
          </cell>
        </row>
        <row r="604">
          <cell r="A604">
            <v>289</v>
          </cell>
          <cell r="B604" t="str">
            <v>Синдорзода</v>
          </cell>
          <cell r="C604" t="str">
            <v>ф/х</v>
          </cell>
          <cell r="D604" t="str">
            <v>Охунбобоев</v>
          </cell>
          <cell r="E604" t="str">
            <v>Зафаробод</v>
          </cell>
          <cell r="F604">
            <v>24700</v>
          </cell>
          <cell r="H604">
            <v>10</v>
          </cell>
        </row>
        <row r="605">
          <cell r="A605">
            <v>290</v>
          </cell>
          <cell r="B605" t="str">
            <v>Сирли камар</v>
          </cell>
          <cell r="C605" t="str">
            <v>ф/х</v>
          </cell>
          <cell r="D605" t="str">
            <v>Охунбобоев</v>
          </cell>
          <cell r="E605" t="str">
            <v>Зафаробод</v>
          </cell>
          <cell r="F605">
            <v>23600</v>
          </cell>
          <cell r="I605">
            <v>16</v>
          </cell>
        </row>
        <row r="606">
          <cell r="A606">
            <v>291</v>
          </cell>
          <cell r="B606" t="str">
            <v>Ситора</v>
          </cell>
          <cell r="C606" t="str">
            <v>ф/х</v>
          </cell>
          <cell r="D606" t="str">
            <v>Охунбобоев</v>
          </cell>
          <cell r="E606" t="str">
            <v>Зафаробод</v>
          </cell>
          <cell r="F606">
            <v>18000</v>
          </cell>
          <cell r="H606">
            <v>9</v>
          </cell>
        </row>
        <row r="607">
          <cell r="A607">
            <v>292</v>
          </cell>
          <cell r="B607" t="str">
            <v>Сормон</v>
          </cell>
          <cell r="C607" t="str">
            <v>ф/х</v>
          </cell>
          <cell r="D607" t="str">
            <v>Охунбобоев</v>
          </cell>
          <cell r="E607" t="str">
            <v>Зафаробод</v>
          </cell>
          <cell r="F607">
            <v>68400</v>
          </cell>
          <cell r="H607">
            <v>9</v>
          </cell>
        </row>
        <row r="608">
          <cell r="A608">
            <v>293</v>
          </cell>
          <cell r="B608" t="str">
            <v>Сувон ота</v>
          </cell>
          <cell r="C608" t="str">
            <v>ф/х</v>
          </cell>
          <cell r="D608" t="str">
            <v>Охунбобоев</v>
          </cell>
          <cell r="E608" t="str">
            <v>Зафаробод</v>
          </cell>
          <cell r="F608">
            <v>38200</v>
          </cell>
          <cell r="H608">
            <v>8</v>
          </cell>
        </row>
        <row r="609">
          <cell r="A609">
            <v>294</v>
          </cell>
          <cell r="B609" t="str">
            <v>Султон-Бегмат</v>
          </cell>
          <cell r="C609" t="str">
            <v>ф/х</v>
          </cell>
          <cell r="D609" t="str">
            <v>Охунбобоев</v>
          </cell>
          <cell r="E609" t="str">
            <v>Зафаробод</v>
          </cell>
          <cell r="F609">
            <v>14700</v>
          </cell>
          <cell r="I609">
            <v>16</v>
          </cell>
        </row>
        <row r="610">
          <cell r="A610">
            <v>295</v>
          </cell>
          <cell r="B610" t="str">
            <v>Таковор</v>
          </cell>
          <cell r="C610" t="str">
            <v>ф/х</v>
          </cell>
          <cell r="D610" t="str">
            <v>Охунбобоев</v>
          </cell>
          <cell r="E610" t="str">
            <v>Зафаробод</v>
          </cell>
          <cell r="F610">
            <v>14000</v>
          </cell>
          <cell r="H610">
            <v>8</v>
          </cell>
        </row>
        <row r="611">
          <cell r="A611">
            <v>296</v>
          </cell>
          <cell r="B611" t="str">
            <v>Таман</v>
          </cell>
          <cell r="C611" t="str">
            <v>ф/х</v>
          </cell>
          <cell r="D611" t="str">
            <v>Охунбобоев</v>
          </cell>
          <cell r="E611" t="str">
            <v>Зафаробод</v>
          </cell>
          <cell r="F611">
            <v>28200</v>
          </cell>
          <cell r="H611">
            <v>9</v>
          </cell>
        </row>
        <row r="612">
          <cell r="A612">
            <v>297</v>
          </cell>
          <cell r="B612" t="str">
            <v>Тараккиёт</v>
          </cell>
          <cell r="C612" t="str">
            <v>ф/х</v>
          </cell>
          <cell r="D612" t="str">
            <v>Охунбобоев</v>
          </cell>
          <cell r="E612" t="str">
            <v>Зафаробод</v>
          </cell>
          <cell r="F612">
            <v>15100</v>
          </cell>
          <cell r="H612">
            <v>10</v>
          </cell>
        </row>
        <row r="613">
          <cell r="A613">
            <v>298</v>
          </cell>
          <cell r="B613" t="str">
            <v>Тилла бобо</v>
          </cell>
          <cell r="C613" t="str">
            <v>ф/х</v>
          </cell>
          <cell r="D613" t="str">
            <v>Охунбобоев</v>
          </cell>
          <cell r="E613" t="str">
            <v>Зафаробод</v>
          </cell>
          <cell r="F613">
            <v>50000</v>
          </cell>
          <cell r="H613">
            <v>8</v>
          </cell>
        </row>
        <row r="614">
          <cell r="A614">
            <v>299</v>
          </cell>
          <cell r="B614" t="str">
            <v>Тинчлик</v>
          </cell>
          <cell r="C614" t="str">
            <v>ф/х</v>
          </cell>
          <cell r="D614" t="str">
            <v>Охунбобоев</v>
          </cell>
          <cell r="E614" t="str">
            <v>Зафаробод</v>
          </cell>
          <cell r="F614">
            <v>82000</v>
          </cell>
          <cell r="H614">
            <v>10</v>
          </cell>
        </row>
        <row r="615">
          <cell r="A615">
            <v>300</v>
          </cell>
          <cell r="B615" t="str">
            <v>Туркистон</v>
          </cell>
          <cell r="C615" t="str">
            <v>ф/х</v>
          </cell>
          <cell r="D615" t="str">
            <v>Охунбобоев</v>
          </cell>
          <cell r="E615" t="str">
            <v>Зафаробод</v>
          </cell>
          <cell r="F615">
            <v>21000</v>
          </cell>
          <cell r="H615">
            <v>10</v>
          </cell>
        </row>
        <row r="616">
          <cell r="A616">
            <v>301</v>
          </cell>
          <cell r="B616" t="str">
            <v>Узбекистон-1</v>
          </cell>
          <cell r="C616" t="str">
            <v>ф/х</v>
          </cell>
          <cell r="D616" t="str">
            <v>Охунбобоев</v>
          </cell>
          <cell r="E616" t="str">
            <v>Зафаробод</v>
          </cell>
          <cell r="F616">
            <v>34700</v>
          </cell>
          <cell r="H616">
            <v>10</v>
          </cell>
        </row>
        <row r="617">
          <cell r="A617">
            <v>302</v>
          </cell>
          <cell r="B617" t="str">
            <v>Узокбой ота</v>
          </cell>
          <cell r="C617" t="str">
            <v>ф/х</v>
          </cell>
          <cell r="D617" t="str">
            <v>Охунбобоев</v>
          </cell>
          <cell r="E617" t="str">
            <v>Зафаробод</v>
          </cell>
          <cell r="F617">
            <v>52500</v>
          </cell>
          <cell r="I617">
            <v>16</v>
          </cell>
        </row>
        <row r="618">
          <cell r="A618">
            <v>303</v>
          </cell>
          <cell r="B618" t="str">
            <v>Уктам-Наби</v>
          </cell>
          <cell r="C618" t="str">
            <v>ф/х</v>
          </cell>
          <cell r="D618" t="str">
            <v>Охунбобоев</v>
          </cell>
          <cell r="E618" t="str">
            <v>Зафаробод</v>
          </cell>
          <cell r="F618">
            <v>19400</v>
          </cell>
          <cell r="I618">
            <v>17</v>
          </cell>
        </row>
        <row r="619">
          <cell r="A619">
            <v>304</v>
          </cell>
          <cell r="B619" t="str">
            <v>Улугбек-СД</v>
          </cell>
          <cell r="C619" t="str">
            <v>ф/х</v>
          </cell>
          <cell r="D619" t="str">
            <v>Охунбобоев</v>
          </cell>
          <cell r="E619" t="str">
            <v>Зафаробод</v>
          </cell>
          <cell r="F619">
            <v>33000</v>
          </cell>
          <cell r="I619">
            <v>17</v>
          </cell>
        </row>
        <row r="620">
          <cell r="A620">
            <v>305</v>
          </cell>
          <cell r="B620" t="str">
            <v>Умид</v>
          </cell>
          <cell r="C620" t="str">
            <v>ф/х</v>
          </cell>
          <cell r="D620" t="str">
            <v>Охунбобоев</v>
          </cell>
          <cell r="E620" t="str">
            <v>Зафаробод</v>
          </cell>
          <cell r="F620">
            <v>24700</v>
          </cell>
          <cell r="I620">
            <v>16</v>
          </cell>
        </row>
        <row r="621">
          <cell r="A621">
            <v>306</v>
          </cell>
          <cell r="B621" t="str">
            <v>Уммат ота</v>
          </cell>
          <cell r="C621" t="str">
            <v>ф/х</v>
          </cell>
          <cell r="D621" t="str">
            <v>Охунбобоев</v>
          </cell>
          <cell r="E621" t="str">
            <v>Зафаробод</v>
          </cell>
          <cell r="F621">
            <v>25500</v>
          </cell>
          <cell r="I621">
            <v>19</v>
          </cell>
        </row>
        <row r="622">
          <cell r="A622">
            <v>307</v>
          </cell>
          <cell r="B622" t="str">
            <v>Умурзоккул</v>
          </cell>
          <cell r="C622" t="str">
            <v>ф/х</v>
          </cell>
          <cell r="D622" t="str">
            <v>Охунбобоев</v>
          </cell>
          <cell r="E622" t="str">
            <v>Зафаробод</v>
          </cell>
          <cell r="F622">
            <v>27400</v>
          </cell>
          <cell r="I622">
            <v>19</v>
          </cell>
        </row>
        <row r="623">
          <cell r="A623">
            <v>308</v>
          </cell>
          <cell r="B623" t="str">
            <v>Урда тош</v>
          </cell>
          <cell r="C623" t="str">
            <v>ф/х</v>
          </cell>
          <cell r="D623" t="str">
            <v>Охунбобоев</v>
          </cell>
          <cell r="E623" t="str">
            <v>Зафаробод</v>
          </cell>
          <cell r="F623">
            <v>11300</v>
          </cell>
          <cell r="I623">
            <v>17</v>
          </cell>
        </row>
        <row r="624">
          <cell r="A624">
            <v>309</v>
          </cell>
          <cell r="B624" t="str">
            <v>Усмат</v>
          </cell>
          <cell r="C624" t="str">
            <v>ф/х</v>
          </cell>
          <cell r="D624" t="str">
            <v>Охунбобоев</v>
          </cell>
          <cell r="E624" t="str">
            <v>Зафаробод</v>
          </cell>
          <cell r="F624">
            <v>25700</v>
          </cell>
          <cell r="H624">
            <v>14</v>
          </cell>
        </row>
        <row r="625">
          <cell r="A625">
            <v>310</v>
          </cell>
          <cell r="B625" t="str">
            <v>Учма</v>
          </cell>
          <cell r="C625" t="str">
            <v>ф/х</v>
          </cell>
          <cell r="D625" t="str">
            <v>Охунбобоев</v>
          </cell>
          <cell r="E625" t="str">
            <v>Зафаробод</v>
          </cell>
          <cell r="F625">
            <v>38700</v>
          </cell>
          <cell r="H625">
            <v>14</v>
          </cell>
        </row>
        <row r="626">
          <cell r="A626">
            <v>311</v>
          </cell>
          <cell r="B626" t="str">
            <v>Фазлиддин</v>
          </cell>
          <cell r="C626" t="str">
            <v>ф/х</v>
          </cell>
          <cell r="D626" t="str">
            <v>Охунбобоев</v>
          </cell>
          <cell r="E626" t="str">
            <v>Зафаробод</v>
          </cell>
          <cell r="F626">
            <v>20800</v>
          </cell>
          <cell r="I626">
            <v>19</v>
          </cell>
        </row>
        <row r="627">
          <cell r="A627">
            <v>312</v>
          </cell>
          <cell r="B627" t="str">
            <v>Файз КТХФ</v>
          </cell>
          <cell r="C627" t="str">
            <v>ф/х</v>
          </cell>
          <cell r="D627" t="str">
            <v>Охунбобоев</v>
          </cell>
          <cell r="E627" t="str">
            <v>Зафаробод</v>
          </cell>
          <cell r="F627">
            <v>44700</v>
          </cell>
          <cell r="H627">
            <v>10</v>
          </cell>
        </row>
        <row r="628">
          <cell r="A628">
            <v>313</v>
          </cell>
          <cell r="B628" t="str">
            <v>Факт</v>
          </cell>
          <cell r="C628" t="str">
            <v>ф/х</v>
          </cell>
          <cell r="D628" t="str">
            <v>Охунбобоев</v>
          </cell>
          <cell r="E628" t="str">
            <v>Зафаробод</v>
          </cell>
          <cell r="F628">
            <v>32400</v>
          </cell>
          <cell r="I628">
            <v>18</v>
          </cell>
        </row>
        <row r="629">
          <cell r="A629">
            <v>314</v>
          </cell>
          <cell r="B629" t="str">
            <v>Феруз-Биби</v>
          </cell>
          <cell r="C629" t="str">
            <v>ф/х</v>
          </cell>
          <cell r="D629" t="str">
            <v>Охунбобоев</v>
          </cell>
          <cell r="E629" t="str">
            <v>Зафаробод</v>
          </cell>
          <cell r="F629">
            <v>51900</v>
          </cell>
          <cell r="I629">
            <v>10</v>
          </cell>
        </row>
        <row r="630">
          <cell r="A630">
            <v>315</v>
          </cell>
          <cell r="B630" t="str">
            <v>Фориш йуллари</v>
          </cell>
          <cell r="C630" t="str">
            <v>ф/х</v>
          </cell>
          <cell r="D630" t="str">
            <v>Охунбобоев</v>
          </cell>
          <cell r="E630" t="str">
            <v>Зафаробод</v>
          </cell>
          <cell r="F630">
            <v>49900</v>
          </cell>
          <cell r="I630">
            <v>17</v>
          </cell>
        </row>
        <row r="631">
          <cell r="A631">
            <v>316</v>
          </cell>
          <cell r="B631" t="str">
            <v>Фунун</v>
          </cell>
          <cell r="C631" t="str">
            <v>ф/х</v>
          </cell>
          <cell r="D631" t="str">
            <v>Охунбобоев</v>
          </cell>
          <cell r="E631" t="str">
            <v>Зафаробод</v>
          </cell>
          <cell r="F631">
            <v>41700</v>
          </cell>
          <cell r="H631">
            <v>10</v>
          </cell>
        </row>
        <row r="632">
          <cell r="A632">
            <v>317</v>
          </cell>
          <cell r="B632" t="str">
            <v>Хадича</v>
          </cell>
          <cell r="C632" t="str">
            <v>ф/х</v>
          </cell>
          <cell r="D632" t="str">
            <v>Охунбобоев</v>
          </cell>
          <cell r="E632" t="str">
            <v>Зафаробод</v>
          </cell>
          <cell r="F632">
            <v>40000</v>
          </cell>
          <cell r="I632">
            <v>18</v>
          </cell>
        </row>
        <row r="633">
          <cell r="A633">
            <v>318</v>
          </cell>
          <cell r="B633" t="str">
            <v>Хайдар ота</v>
          </cell>
          <cell r="C633" t="str">
            <v>ф/х</v>
          </cell>
          <cell r="D633" t="str">
            <v>Охунбобоев</v>
          </cell>
          <cell r="E633" t="str">
            <v>Зафаробод</v>
          </cell>
          <cell r="F633">
            <v>37800</v>
          </cell>
          <cell r="H633">
            <v>8</v>
          </cell>
        </row>
        <row r="634">
          <cell r="A634">
            <v>319</v>
          </cell>
          <cell r="B634" t="str">
            <v>Хамдустлик-12</v>
          </cell>
          <cell r="C634" t="str">
            <v>ф/х</v>
          </cell>
          <cell r="D634" t="str">
            <v>Охунбобоев</v>
          </cell>
          <cell r="E634" t="str">
            <v>Зафаробод</v>
          </cell>
          <cell r="F634">
            <v>54500</v>
          </cell>
          <cell r="I634">
            <v>18</v>
          </cell>
        </row>
        <row r="635">
          <cell r="A635">
            <v>320</v>
          </cell>
          <cell r="B635" t="str">
            <v>Хамдустлик-15</v>
          </cell>
          <cell r="C635" t="str">
            <v>ф/х</v>
          </cell>
          <cell r="D635" t="str">
            <v>Охунбобоев</v>
          </cell>
          <cell r="E635" t="str">
            <v>Зафаробод</v>
          </cell>
          <cell r="F635">
            <v>72000</v>
          </cell>
          <cell r="H635">
            <v>10</v>
          </cell>
        </row>
        <row r="636">
          <cell r="A636">
            <v>321</v>
          </cell>
          <cell r="B636" t="str">
            <v>Хамдустлик-2</v>
          </cell>
          <cell r="C636" t="str">
            <v>ф/х</v>
          </cell>
          <cell r="D636" t="str">
            <v>Охунбобоев</v>
          </cell>
          <cell r="E636" t="str">
            <v>Зафаробод</v>
          </cell>
          <cell r="F636">
            <v>25800</v>
          </cell>
          <cell r="H636">
            <v>10</v>
          </cell>
        </row>
        <row r="637">
          <cell r="A637">
            <v>322</v>
          </cell>
          <cell r="B637" t="str">
            <v>Хамдустлик-20</v>
          </cell>
          <cell r="C637" t="str">
            <v>ф/х</v>
          </cell>
          <cell r="D637" t="str">
            <v>Охунбобоев</v>
          </cell>
          <cell r="E637" t="str">
            <v>Зафаробод</v>
          </cell>
          <cell r="F637">
            <v>26400</v>
          </cell>
          <cell r="H637">
            <v>10</v>
          </cell>
        </row>
        <row r="638">
          <cell r="A638">
            <v>323</v>
          </cell>
          <cell r="B638" t="str">
            <v>Хамдустлик-22</v>
          </cell>
          <cell r="C638" t="str">
            <v>ф/х</v>
          </cell>
          <cell r="D638" t="str">
            <v>Охунбобоев</v>
          </cell>
          <cell r="E638" t="str">
            <v>Зафаробод</v>
          </cell>
          <cell r="F638">
            <v>27600</v>
          </cell>
          <cell r="H638">
            <v>10</v>
          </cell>
        </row>
        <row r="639">
          <cell r="A639">
            <v>324</v>
          </cell>
          <cell r="B639" t="str">
            <v>Хамдустлик-3</v>
          </cell>
          <cell r="C639" t="str">
            <v>ф/х</v>
          </cell>
          <cell r="D639" t="str">
            <v>Охунбобоев</v>
          </cell>
          <cell r="E639" t="str">
            <v>Зафаробод</v>
          </cell>
          <cell r="F639">
            <v>26900</v>
          </cell>
          <cell r="H639">
            <v>10</v>
          </cell>
        </row>
        <row r="640">
          <cell r="A640">
            <v>325</v>
          </cell>
          <cell r="B640" t="str">
            <v>Хамдустлик-4</v>
          </cell>
          <cell r="C640" t="str">
            <v>ф/х</v>
          </cell>
          <cell r="D640" t="str">
            <v>Охунбобоев</v>
          </cell>
          <cell r="E640" t="str">
            <v>Зафаробод</v>
          </cell>
          <cell r="F640">
            <v>41000</v>
          </cell>
          <cell r="H640">
            <v>10</v>
          </cell>
        </row>
        <row r="641">
          <cell r="A641">
            <v>326</v>
          </cell>
          <cell r="B641" t="str">
            <v>Ханжар бобо</v>
          </cell>
          <cell r="C641" t="str">
            <v>ф/х</v>
          </cell>
          <cell r="D641" t="str">
            <v>Охунбобоев</v>
          </cell>
          <cell r="E641" t="str">
            <v>Зафаробод</v>
          </cell>
          <cell r="F641">
            <v>35200</v>
          </cell>
          <cell r="H641">
            <v>10</v>
          </cell>
        </row>
        <row r="642">
          <cell r="A642">
            <v>327</v>
          </cell>
          <cell r="B642" t="str">
            <v>Хасан-1</v>
          </cell>
          <cell r="C642" t="str">
            <v>ф/х</v>
          </cell>
          <cell r="D642" t="str">
            <v>Охунбобоев</v>
          </cell>
          <cell r="E642" t="str">
            <v>Зафаробод</v>
          </cell>
          <cell r="F642">
            <v>57600</v>
          </cell>
          <cell r="H642">
            <v>10</v>
          </cell>
        </row>
        <row r="643">
          <cell r="A643">
            <v>328</v>
          </cell>
          <cell r="B643" t="str">
            <v>Хожи Раббим</v>
          </cell>
          <cell r="C643" t="str">
            <v>ф/х</v>
          </cell>
          <cell r="D643" t="str">
            <v>Охунбобоев</v>
          </cell>
          <cell r="E643" t="str">
            <v>Зафаробод</v>
          </cell>
          <cell r="F643">
            <v>34000</v>
          </cell>
          <cell r="H643">
            <v>10</v>
          </cell>
        </row>
        <row r="644">
          <cell r="A644">
            <v>329</v>
          </cell>
          <cell r="B644" t="str">
            <v>Холис</v>
          </cell>
          <cell r="C644" t="str">
            <v>ф/х</v>
          </cell>
          <cell r="D644" t="str">
            <v>Охунбобоев</v>
          </cell>
          <cell r="E644" t="str">
            <v>Зафаробод</v>
          </cell>
          <cell r="F644">
            <v>22000</v>
          </cell>
          <cell r="I644">
            <v>17</v>
          </cell>
        </row>
        <row r="645">
          <cell r="A645">
            <v>330</v>
          </cell>
          <cell r="B645" t="str">
            <v>Холмон Сардор</v>
          </cell>
          <cell r="C645" t="str">
            <v>ф/х</v>
          </cell>
          <cell r="D645" t="str">
            <v>Охунбобоев</v>
          </cell>
          <cell r="E645" t="str">
            <v>Зафаробод</v>
          </cell>
          <cell r="F645">
            <v>81000</v>
          </cell>
          <cell r="H645">
            <v>9</v>
          </cell>
        </row>
        <row r="646">
          <cell r="A646">
            <v>331</v>
          </cell>
          <cell r="B646" t="str">
            <v>Холмурод ота</v>
          </cell>
          <cell r="C646" t="str">
            <v>ф/х</v>
          </cell>
          <cell r="D646" t="str">
            <v>Охунбобоев</v>
          </cell>
          <cell r="E646" t="str">
            <v>Зафаробод</v>
          </cell>
          <cell r="F646">
            <v>41700</v>
          </cell>
          <cell r="H646">
            <v>9</v>
          </cell>
        </row>
        <row r="647">
          <cell r="A647">
            <v>332</v>
          </cell>
          <cell r="B647" t="str">
            <v>Хумо</v>
          </cell>
          <cell r="C647" t="str">
            <v>ф/х</v>
          </cell>
          <cell r="D647" t="str">
            <v>Охунбобоев</v>
          </cell>
          <cell r="E647" t="str">
            <v>Зафаробод</v>
          </cell>
          <cell r="F647">
            <v>122100</v>
          </cell>
          <cell r="I647">
            <v>17</v>
          </cell>
        </row>
        <row r="648">
          <cell r="A648">
            <v>333</v>
          </cell>
          <cell r="B648" t="str">
            <v>Хуроп</v>
          </cell>
          <cell r="C648" t="str">
            <v>ф/х</v>
          </cell>
          <cell r="D648" t="str">
            <v>Охунбобоев</v>
          </cell>
          <cell r="E648" t="str">
            <v>Зафаробод</v>
          </cell>
          <cell r="F648">
            <v>16400</v>
          </cell>
          <cell r="H648">
            <v>10</v>
          </cell>
        </row>
        <row r="649">
          <cell r="A649">
            <v>334</v>
          </cell>
          <cell r="B649" t="str">
            <v>Хуршид</v>
          </cell>
          <cell r="C649" t="str">
            <v>ф/х</v>
          </cell>
          <cell r="D649" t="str">
            <v>Охунбобоев</v>
          </cell>
          <cell r="E649" t="str">
            <v>Зафаробод</v>
          </cell>
          <cell r="F649">
            <v>46000</v>
          </cell>
          <cell r="I649">
            <v>12</v>
          </cell>
        </row>
        <row r="650">
          <cell r="A650">
            <v>335</v>
          </cell>
          <cell r="B650" t="str">
            <v>Чаманно</v>
          </cell>
          <cell r="C650" t="str">
            <v>ф/х</v>
          </cell>
          <cell r="D650" t="str">
            <v>Охунбобоев</v>
          </cell>
          <cell r="E650" t="str">
            <v>Зафаробод</v>
          </cell>
          <cell r="F650">
            <v>75600</v>
          </cell>
          <cell r="I650">
            <v>19</v>
          </cell>
        </row>
        <row r="651">
          <cell r="A651">
            <v>336</v>
          </cell>
          <cell r="B651" t="str">
            <v>Чарос</v>
          </cell>
          <cell r="C651" t="str">
            <v>ф/х</v>
          </cell>
          <cell r="D651" t="str">
            <v>Охунбобоев</v>
          </cell>
          <cell r="E651" t="str">
            <v>Зафаробод</v>
          </cell>
          <cell r="F651">
            <v>32100</v>
          </cell>
          <cell r="I651">
            <v>17</v>
          </cell>
        </row>
        <row r="652">
          <cell r="A652">
            <v>337</v>
          </cell>
          <cell r="B652" t="str">
            <v>Чарх</v>
          </cell>
          <cell r="C652" t="str">
            <v>ф/х</v>
          </cell>
          <cell r="D652" t="str">
            <v>Охунбобоев</v>
          </cell>
          <cell r="E652" t="str">
            <v>Зафаробод</v>
          </cell>
          <cell r="F652">
            <v>15600</v>
          </cell>
          <cell r="I652">
            <v>17</v>
          </cell>
        </row>
        <row r="653">
          <cell r="A653">
            <v>338</v>
          </cell>
          <cell r="B653" t="str">
            <v>Шарк</v>
          </cell>
          <cell r="C653" t="str">
            <v>ф/х</v>
          </cell>
          <cell r="D653" t="str">
            <v>Охунбобоев</v>
          </cell>
          <cell r="E653" t="str">
            <v>Зафаробод</v>
          </cell>
          <cell r="F653">
            <v>44600</v>
          </cell>
          <cell r="I653">
            <v>18</v>
          </cell>
        </row>
        <row r="654">
          <cell r="A654">
            <v>339</v>
          </cell>
          <cell r="B654" t="str">
            <v>Шарофнур</v>
          </cell>
          <cell r="C654" t="str">
            <v>ф/х</v>
          </cell>
          <cell r="D654" t="str">
            <v>Охунбобоев</v>
          </cell>
          <cell r="E654" t="str">
            <v>Зафаробод</v>
          </cell>
          <cell r="F654">
            <v>22500</v>
          </cell>
          <cell r="I654">
            <v>17</v>
          </cell>
        </row>
        <row r="655">
          <cell r="A655">
            <v>340</v>
          </cell>
          <cell r="B655" t="str">
            <v>Шахло-Муборак</v>
          </cell>
          <cell r="C655" t="str">
            <v>ф/х</v>
          </cell>
          <cell r="D655" t="str">
            <v>Охунбобоев</v>
          </cell>
          <cell r="E655" t="str">
            <v>Зафаробод</v>
          </cell>
          <cell r="F655">
            <v>18900</v>
          </cell>
          <cell r="H655">
            <v>10</v>
          </cell>
        </row>
        <row r="656">
          <cell r="A656">
            <v>341</v>
          </cell>
          <cell r="B656" t="str">
            <v>Ширин</v>
          </cell>
          <cell r="C656" t="str">
            <v>ф/х</v>
          </cell>
          <cell r="D656" t="str">
            <v>Охунбобоев</v>
          </cell>
          <cell r="E656" t="str">
            <v>Зафаробод</v>
          </cell>
          <cell r="F656">
            <v>64500</v>
          </cell>
          <cell r="I656">
            <v>17</v>
          </cell>
        </row>
        <row r="657">
          <cell r="A657">
            <v>342</v>
          </cell>
          <cell r="B657" t="str">
            <v>Шоди Султон</v>
          </cell>
          <cell r="C657" t="str">
            <v>ф/х</v>
          </cell>
          <cell r="D657" t="str">
            <v>Охунбобоев</v>
          </cell>
          <cell r="E657" t="str">
            <v>Зафаробод</v>
          </cell>
          <cell r="F657">
            <v>33200</v>
          </cell>
          <cell r="I657">
            <v>19</v>
          </cell>
        </row>
        <row r="658">
          <cell r="A658">
            <v>343</v>
          </cell>
          <cell r="B658" t="str">
            <v>Шокир-Умид</v>
          </cell>
          <cell r="C658" t="str">
            <v>ф/х</v>
          </cell>
          <cell r="D658" t="str">
            <v>Охунбобоев</v>
          </cell>
          <cell r="E658" t="str">
            <v>Зафаробод</v>
          </cell>
          <cell r="F658">
            <v>25600</v>
          </cell>
          <cell r="H658">
            <v>10</v>
          </cell>
        </row>
        <row r="659">
          <cell r="A659">
            <v>344</v>
          </cell>
          <cell r="B659" t="str">
            <v>Шохрух-1</v>
          </cell>
          <cell r="C659" t="str">
            <v>ф/х</v>
          </cell>
          <cell r="D659" t="str">
            <v>Охунбобоев</v>
          </cell>
          <cell r="E659" t="str">
            <v>Зафаробод</v>
          </cell>
          <cell r="F659">
            <v>81300</v>
          </cell>
          <cell r="I659">
            <v>17</v>
          </cell>
        </row>
        <row r="660">
          <cell r="A660">
            <v>345</v>
          </cell>
          <cell r="B660" t="str">
            <v>Шухрат-Рахмон ота</v>
          </cell>
          <cell r="C660" t="str">
            <v>ф/х</v>
          </cell>
          <cell r="D660" t="str">
            <v>Охунбобоев</v>
          </cell>
          <cell r="E660" t="str">
            <v>Зафаробод</v>
          </cell>
          <cell r="F660">
            <v>13900</v>
          </cell>
          <cell r="I660">
            <v>12</v>
          </cell>
        </row>
        <row r="661">
          <cell r="A661">
            <v>346</v>
          </cell>
          <cell r="B661" t="str">
            <v>Эгамкул</v>
          </cell>
          <cell r="C661" t="str">
            <v>ф/х</v>
          </cell>
          <cell r="D661" t="str">
            <v>Охунбобоев</v>
          </cell>
          <cell r="E661" t="str">
            <v>Зафаробод</v>
          </cell>
          <cell r="F661">
            <v>60000</v>
          </cell>
          <cell r="H661">
            <v>12</v>
          </cell>
        </row>
        <row r="662">
          <cell r="A662">
            <v>347</v>
          </cell>
          <cell r="B662" t="str">
            <v>Эликул</v>
          </cell>
          <cell r="C662" t="str">
            <v>ф/х</v>
          </cell>
          <cell r="D662" t="str">
            <v>Охунбобоев</v>
          </cell>
          <cell r="E662" t="str">
            <v>Зафаробод</v>
          </cell>
          <cell r="F662">
            <v>17600</v>
          </cell>
          <cell r="H662">
            <v>10</v>
          </cell>
        </row>
        <row r="663">
          <cell r="A663">
            <v>348</v>
          </cell>
          <cell r="B663" t="str">
            <v>Элимбой ота</v>
          </cell>
          <cell r="C663" t="str">
            <v>ф/х</v>
          </cell>
          <cell r="D663" t="str">
            <v>Охунбобоев</v>
          </cell>
          <cell r="E663" t="str">
            <v>Зафаробод</v>
          </cell>
          <cell r="F663">
            <v>32000</v>
          </cell>
          <cell r="H663">
            <v>8</v>
          </cell>
        </row>
        <row r="664">
          <cell r="A664">
            <v>349</v>
          </cell>
          <cell r="B664" t="str">
            <v>Эсоншох</v>
          </cell>
          <cell r="C664" t="str">
            <v>ф/х</v>
          </cell>
          <cell r="D664" t="str">
            <v>Охунбобоев</v>
          </cell>
          <cell r="E664" t="str">
            <v>Зафаробод</v>
          </cell>
          <cell r="F664">
            <v>29700</v>
          </cell>
          <cell r="H664">
            <v>10</v>
          </cell>
        </row>
        <row r="665">
          <cell r="A665">
            <v>350</v>
          </cell>
          <cell r="B665" t="str">
            <v>Юнус бобо</v>
          </cell>
          <cell r="C665" t="str">
            <v>ф/х</v>
          </cell>
          <cell r="D665" t="str">
            <v>Охунбобоев</v>
          </cell>
          <cell r="E665" t="str">
            <v>Зафаробод</v>
          </cell>
          <cell r="F665">
            <v>21500</v>
          </cell>
          <cell r="H665">
            <v>9</v>
          </cell>
        </row>
        <row r="666">
          <cell r="A666">
            <v>247</v>
          </cell>
          <cell r="B666" t="str">
            <v>Носир</v>
          </cell>
          <cell r="C666" t="str">
            <v>б/т</v>
          </cell>
          <cell r="D666" t="str">
            <v>Охунбобоев</v>
          </cell>
          <cell r="E666" t="str">
            <v>Зафаробод</v>
          </cell>
          <cell r="F666">
            <v>88800</v>
          </cell>
          <cell r="I666">
            <v>17</v>
          </cell>
        </row>
        <row r="667">
          <cell r="A667">
            <v>255</v>
          </cell>
          <cell r="B667" t="str">
            <v xml:space="preserve">Олкортепа </v>
          </cell>
          <cell r="C667" t="str">
            <v>б/т</v>
          </cell>
          <cell r="D667" t="str">
            <v>Охунбобоев</v>
          </cell>
          <cell r="E667" t="str">
            <v>Зафаробод</v>
          </cell>
          <cell r="F667">
            <v>22000</v>
          </cell>
          <cell r="H667">
            <v>10</v>
          </cell>
        </row>
        <row r="668">
          <cell r="A668">
            <v>118</v>
          </cell>
          <cell r="B668" t="str">
            <v>Абдуназар</v>
          </cell>
          <cell r="C668" t="str">
            <v>ф/х</v>
          </cell>
          <cell r="D668" t="str">
            <v>Мустакиллик</v>
          </cell>
          <cell r="E668" t="str">
            <v>Зафаробод</v>
          </cell>
          <cell r="F668">
            <v>27900</v>
          </cell>
          <cell r="H668">
            <v>19</v>
          </cell>
        </row>
        <row r="669">
          <cell r="A669">
            <v>119</v>
          </cell>
          <cell r="B669" t="str">
            <v>Абдухолик угли-Абдукодир</v>
          </cell>
          <cell r="C669" t="str">
            <v>ф/х</v>
          </cell>
          <cell r="D669" t="str">
            <v>Мустакиллик</v>
          </cell>
          <cell r="E669" t="str">
            <v>Зафаробод</v>
          </cell>
          <cell r="F669">
            <v>11900</v>
          </cell>
          <cell r="H669">
            <v>6</v>
          </cell>
        </row>
        <row r="670">
          <cell r="A670">
            <v>120</v>
          </cell>
          <cell r="B670" t="str">
            <v>Азизбек-Элчин</v>
          </cell>
          <cell r="C670" t="str">
            <v>ф/х</v>
          </cell>
          <cell r="D670" t="str">
            <v>Мустакиллик</v>
          </cell>
          <cell r="E670" t="str">
            <v>Зафаробод</v>
          </cell>
          <cell r="F670">
            <v>104100</v>
          </cell>
          <cell r="H670">
            <v>8</v>
          </cell>
        </row>
        <row r="671">
          <cell r="A671">
            <v>121</v>
          </cell>
          <cell r="B671" t="str">
            <v>Ахмат ота</v>
          </cell>
          <cell r="C671" t="str">
            <v>ф/х</v>
          </cell>
          <cell r="D671" t="str">
            <v>Мустакиллик</v>
          </cell>
          <cell r="E671" t="str">
            <v>Зафаробод</v>
          </cell>
          <cell r="F671">
            <v>24600</v>
          </cell>
          <cell r="H671">
            <v>10</v>
          </cell>
        </row>
        <row r="672">
          <cell r="A672">
            <v>122</v>
          </cell>
          <cell r="B672" t="str">
            <v>Ахматхон ота</v>
          </cell>
          <cell r="C672" t="str">
            <v>ф/х</v>
          </cell>
          <cell r="D672" t="str">
            <v>Мустакиллик</v>
          </cell>
          <cell r="E672" t="str">
            <v>Зафаробод</v>
          </cell>
          <cell r="F672">
            <v>15800</v>
          </cell>
          <cell r="H672">
            <v>11</v>
          </cell>
        </row>
        <row r="673">
          <cell r="A673">
            <v>123</v>
          </cell>
          <cell r="B673" t="str">
            <v>Баланд осмон юлдузи</v>
          </cell>
          <cell r="C673" t="str">
            <v>ф/х</v>
          </cell>
          <cell r="D673" t="str">
            <v>Мустакиллик</v>
          </cell>
          <cell r="E673" t="str">
            <v>Зафаробод</v>
          </cell>
          <cell r="F673">
            <v>47900</v>
          </cell>
          <cell r="H673">
            <v>11</v>
          </cell>
        </row>
        <row r="674">
          <cell r="A674">
            <v>124</v>
          </cell>
          <cell r="B674" t="str">
            <v>Бегона-Бахор</v>
          </cell>
          <cell r="C674" t="str">
            <v>ф/х</v>
          </cell>
          <cell r="D674" t="str">
            <v>Мустакиллик</v>
          </cell>
          <cell r="E674" t="str">
            <v>Зафаробод</v>
          </cell>
          <cell r="F674">
            <v>4900</v>
          </cell>
          <cell r="H674">
            <v>14</v>
          </cell>
        </row>
        <row r="675">
          <cell r="A675">
            <v>125</v>
          </cell>
          <cell r="B675" t="str">
            <v>Бобожон-Эргаш  ота</v>
          </cell>
          <cell r="C675" t="str">
            <v>ф/х</v>
          </cell>
          <cell r="D675" t="str">
            <v>Мустакиллик</v>
          </cell>
          <cell r="E675" t="str">
            <v>Зафаробод</v>
          </cell>
          <cell r="F675">
            <v>25000</v>
          </cell>
          <cell r="H675">
            <v>12</v>
          </cell>
        </row>
        <row r="676">
          <cell r="A676">
            <v>126</v>
          </cell>
          <cell r="B676" t="str">
            <v>Бобокул ота</v>
          </cell>
          <cell r="C676" t="str">
            <v>ф/х</v>
          </cell>
          <cell r="D676" t="str">
            <v>Мустакиллик</v>
          </cell>
          <cell r="E676" t="str">
            <v>Зафаробод</v>
          </cell>
          <cell r="F676">
            <v>17000</v>
          </cell>
          <cell r="H676">
            <v>8</v>
          </cell>
        </row>
        <row r="677">
          <cell r="A677">
            <v>127</v>
          </cell>
          <cell r="B677" t="str">
            <v>Бузутлон ота</v>
          </cell>
          <cell r="C677" t="str">
            <v>ф/х</v>
          </cell>
          <cell r="D677" t="str">
            <v>Мустакиллик</v>
          </cell>
          <cell r="E677" t="str">
            <v>Зафаробод</v>
          </cell>
          <cell r="F677">
            <v>30300</v>
          </cell>
          <cell r="H677">
            <v>9</v>
          </cell>
        </row>
        <row r="678">
          <cell r="A678">
            <v>128</v>
          </cell>
          <cell r="B678" t="str">
            <v>Гулбадан-Дулона</v>
          </cell>
          <cell r="C678" t="str">
            <v>ф/х</v>
          </cell>
          <cell r="D678" t="str">
            <v>Мустакиллик</v>
          </cell>
          <cell r="E678" t="str">
            <v>Зафаробод</v>
          </cell>
          <cell r="F678">
            <v>11900</v>
          </cell>
          <cell r="H678">
            <v>9</v>
          </cell>
        </row>
        <row r="679">
          <cell r="A679">
            <v>129</v>
          </cell>
          <cell r="B679" t="str">
            <v>Жайхун-Олис</v>
          </cell>
          <cell r="C679" t="str">
            <v>ф/х</v>
          </cell>
          <cell r="D679" t="str">
            <v>Мустакиллик</v>
          </cell>
          <cell r="E679" t="str">
            <v>Зафаробод</v>
          </cell>
          <cell r="F679">
            <v>21600</v>
          </cell>
          <cell r="H679">
            <v>8</v>
          </cell>
        </row>
        <row r="680">
          <cell r="A680">
            <v>130</v>
          </cell>
          <cell r="B680" t="str">
            <v>Жигарбанд</v>
          </cell>
          <cell r="C680" t="str">
            <v>ф/х</v>
          </cell>
          <cell r="D680" t="str">
            <v>Мустакиллик</v>
          </cell>
          <cell r="E680" t="str">
            <v>Зафаробод</v>
          </cell>
          <cell r="F680">
            <v>39300</v>
          </cell>
          <cell r="H680">
            <v>9</v>
          </cell>
        </row>
        <row r="681">
          <cell r="A681">
            <v>131</v>
          </cell>
          <cell r="B681" t="str">
            <v>Жонибек-Кувнок</v>
          </cell>
          <cell r="C681" t="str">
            <v>ф/х</v>
          </cell>
          <cell r="D681" t="str">
            <v>Мустакиллик</v>
          </cell>
          <cell r="E681" t="str">
            <v>Зафаробод</v>
          </cell>
          <cell r="F681">
            <v>22600</v>
          </cell>
          <cell r="H681">
            <v>9</v>
          </cell>
        </row>
        <row r="682">
          <cell r="A682">
            <v>132</v>
          </cell>
          <cell r="B682" t="str">
            <v>Завкизода</v>
          </cell>
          <cell r="C682" t="str">
            <v>ф/х</v>
          </cell>
          <cell r="D682" t="str">
            <v>Мустакиллик</v>
          </cell>
          <cell r="E682" t="str">
            <v>Зафаробод</v>
          </cell>
          <cell r="F682">
            <v>5600</v>
          </cell>
          <cell r="H682">
            <v>15</v>
          </cell>
        </row>
        <row r="683">
          <cell r="A683">
            <v>133</v>
          </cell>
          <cell r="B683" t="str">
            <v>Зиеда</v>
          </cell>
          <cell r="C683" t="str">
            <v>ф/х</v>
          </cell>
          <cell r="D683" t="str">
            <v>Мустакиллик</v>
          </cell>
          <cell r="E683" t="str">
            <v>Зафаробод</v>
          </cell>
          <cell r="F683">
            <v>77900</v>
          </cell>
          <cell r="H683">
            <v>10</v>
          </cell>
        </row>
        <row r="684">
          <cell r="A684">
            <v>134</v>
          </cell>
          <cell r="B684" t="str">
            <v>Кулимахиён</v>
          </cell>
          <cell r="C684" t="str">
            <v>ф/х</v>
          </cell>
          <cell r="D684" t="str">
            <v>Мустакиллик</v>
          </cell>
          <cell r="E684" t="str">
            <v>Зафаробод</v>
          </cell>
          <cell r="F684">
            <v>6000</v>
          </cell>
          <cell r="H684">
            <v>12</v>
          </cell>
        </row>
        <row r="685">
          <cell r="A685">
            <v>135</v>
          </cell>
          <cell r="B685" t="str">
            <v>Кушробот тусини</v>
          </cell>
          <cell r="C685" t="str">
            <v>ф/х</v>
          </cell>
          <cell r="D685" t="str">
            <v>Мустакиллик</v>
          </cell>
          <cell r="E685" t="str">
            <v>Зафаробод</v>
          </cell>
          <cell r="F685">
            <v>28500</v>
          </cell>
          <cell r="H685">
            <v>10</v>
          </cell>
        </row>
        <row r="686">
          <cell r="A686">
            <v>136</v>
          </cell>
          <cell r="B686" t="str">
            <v>Мардонжон</v>
          </cell>
          <cell r="C686" t="str">
            <v>ф/х</v>
          </cell>
          <cell r="D686" t="str">
            <v>Мустакиллик</v>
          </cell>
          <cell r="E686" t="str">
            <v>Зафаробод</v>
          </cell>
          <cell r="F686">
            <v>20200</v>
          </cell>
          <cell r="H686">
            <v>12</v>
          </cell>
        </row>
        <row r="687">
          <cell r="A687">
            <v>137</v>
          </cell>
          <cell r="B687" t="str">
            <v>Немон</v>
          </cell>
          <cell r="C687" t="str">
            <v>ф/х</v>
          </cell>
          <cell r="D687" t="str">
            <v>Мустакиллик</v>
          </cell>
          <cell r="E687" t="str">
            <v>Зафаробод</v>
          </cell>
          <cell r="F687">
            <v>8100</v>
          </cell>
          <cell r="H687">
            <v>8</v>
          </cell>
        </row>
        <row r="688">
          <cell r="A688">
            <v>138</v>
          </cell>
          <cell r="B688" t="str">
            <v>Огох бул</v>
          </cell>
          <cell r="C688" t="str">
            <v>ф/х</v>
          </cell>
          <cell r="D688" t="str">
            <v>Мустакиллик</v>
          </cell>
          <cell r="E688" t="str">
            <v>Зафаробод</v>
          </cell>
          <cell r="F688">
            <v>5000</v>
          </cell>
          <cell r="H688">
            <v>10</v>
          </cell>
        </row>
        <row r="689">
          <cell r="A689">
            <v>139</v>
          </cell>
          <cell r="B689" t="str">
            <v>Ок чарик</v>
          </cell>
          <cell r="C689" t="str">
            <v>ф/х</v>
          </cell>
          <cell r="D689" t="str">
            <v>Мустакиллик</v>
          </cell>
          <cell r="E689" t="str">
            <v>Зафаробод</v>
          </cell>
          <cell r="F689">
            <v>12600</v>
          </cell>
          <cell r="H689">
            <v>10</v>
          </cell>
        </row>
        <row r="690">
          <cell r="A690">
            <v>140</v>
          </cell>
          <cell r="B690" t="str">
            <v>Очил</v>
          </cell>
          <cell r="C690" t="str">
            <v>ф/х</v>
          </cell>
          <cell r="D690" t="str">
            <v>Мустакиллик</v>
          </cell>
          <cell r="E690" t="str">
            <v>Зафаробод</v>
          </cell>
          <cell r="F690">
            <v>7400</v>
          </cell>
          <cell r="H690">
            <v>10</v>
          </cell>
        </row>
        <row r="691">
          <cell r="A691">
            <v>141</v>
          </cell>
          <cell r="B691" t="str">
            <v>Парашт</v>
          </cell>
          <cell r="C691" t="str">
            <v>ф/х</v>
          </cell>
          <cell r="D691" t="str">
            <v>Мустакиллик</v>
          </cell>
          <cell r="E691" t="str">
            <v>Зафаробод</v>
          </cell>
          <cell r="F691">
            <v>27400</v>
          </cell>
          <cell r="H691">
            <v>8</v>
          </cell>
        </row>
        <row r="692">
          <cell r="A692">
            <v>142</v>
          </cell>
          <cell r="B692" t="str">
            <v>Рустам-Сиёвуш</v>
          </cell>
          <cell r="C692" t="str">
            <v>ф/х</v>
          </cell>
          <cell r="D692" t="str">
            <v>Мустакиллик</v>
          </cell>
          <cell r="E692" t="str">
            <v>Зафаробод</v>
          </cell>
          <cell r="F692">
            <v>26500</v>
          </cell>
          <cell r="H692">
            <v>6</v>
          </cell>
        </row>
        <row r="693">
          <cell r="A693">
            <v>143</v>
          </cell>
          <cell r="B693" t="str">
            <v>Сарвигул-Жахон</v>
          </cell>
          <cell r="C693" t="str">
            <v>ф/х</v>
          </cell>
          <cell r="D693" t="str">
            <v>Мустакиллик</v>
          </cell>
          <cell r="E693" t="str">
            <v>Зафаробод</v>
          </cell>
          <cell r="F693">
            <v>23500</v>
          </cell>
          <cell r="H693">
            <v>14</v>
          </cell>
        </row>
        <row r="694">
          <cell r="A694">
            <v>144</v>
          </cell>
          <cell r="B694" t="str">
            <v>Сегун</v>
          </cell>
          <cell r="C694" t="str">
            <v>ф/х</v>
          </cell>
          <cell r="D694" t="str">
            <v>Мустакиллик</v>
          </cell>
          <cell r="E694" t="str">
            <v>Зафаробод</v>
          </cell>
          <cell r="F694">
            <v>33900</v>
          </cell>
          <cell r="H694">
            <v>8</v>
          </cell>
        </row>
        <row r="695">
          <cell r="A695">
            <v>145</v>
          </cell>
          <cell r="B695" t="str">
            <v>Фарзона</v>
          </cell>
          <cell r="C695" t="str">
            <v>ф/х</v>
          </cell>
          <cell r="D695" t="str">
            <v>Мустакиллик</v>
          </cell>
          <cell r="E695" t="str">
            <v>Зафаробод</v>
          </cell>
          <cell r="F695">
            <v>5400</v>
          </cell>
          <cell r="H695">
            <v>8</v>
          </cell>
        </row>
        <row r="696">
          <cell r="A696">
            <v>146</v>
          </cell>
          <cell r="B696" t="str">
            <v>Фозилмон</v>
          </cell>
          <cell r="C696" t="str">
            <v>ф/х</v>
          </cell>
          <cell r="D696" t="str">
            <v>Мустакиллик</v>
          </cell>
          <cell r="E696" t="str">
            <v>Зафаробод</v>
          </cell>
          <cell r="F696">
            <v>24300</v>
          </cell>
          <cell r="H696">
            <v>10</v>
          </cell>
        </row>
        <row r="697">
          <cell r="A697">
            <v>147</v>
          </cell>
          <cell r="B697" t="str">
            <v>Хайдар Хамза ота</v>
          </cell>
          <cell r="C697" t="str">
            <v>ф/х</v>
          </cell>
          <cell r="D697" t="str">
            <v>Мустакиллик</v>
          </cell>
          <cell r="E697" t="str">
            <v>Зафаробод</v>
          </cell>
          <cell r="F697">
            <v>6000</v>
          </cell>
          <cell r="H697">
            <v>10</v>
          </cell>
        </row>
        <row r="698">
          <cell r="A698">
            <v>148</v>
          </cell>
          <cell r="B698" t="str">
            <v>Хайиткул-Саидкул</v>
          </cell>
          <cell r="C698" t="str">
            <v>ф/х</v>
          </cell>
          <cell r="D698" t="str">
            <v>Мустакиллик</v>
          </cell>
          <cell r="E698" t="str">
            <v>Зафаробод</v>
          </cell>
          <cell r="F698">
            <v>3800</v>
          </cell>
          <cell r="H698">
            <v>4</v>
          </cell>
        </row>
        <row r="699">
          <cell r="A699">
            <v>149</v>
          </cell>
          <cell r="B699" t="str">
            <v>Шоди ота-Шавкат</v>
          </cell>
          <cell r="C699" t="str">
            <v>ф/х</v>
          </cell>
          <cell r="D699" t="str">
            <v>Мустакиллик</v>
          </cell>
          <cell r="E699" t="str">
            <v>Зафаробод</v>
          </cell>
          <cell r="F699">
            <v>12200</v>
          </cell>
          <cell r="H699">
            <v>8</v>
          </cell>
        </row>
        <row r="700">
          <cell r="A700">
            <v>150</v>
          </cell>
          <cell r="B700" t="str">
            <v>Эшмурод бобо</v>
          </cell>
          <cell r="C700" t="str">
            <v>ф/х</v>
          </cell>
          <cell r="D700" t="str">
            <v>Мустакиллик</v>
          </cell>
          <cell r="E700" t="str">
            <v>Зафаробод</v>
          </cell>
          <cell r="F700">
            <v>14400</v>
          </cell>
          <cell r="H700">
            <v>8</v>
          </cell>
        </row>
        <row r="701">
          <cell r="A701">
            <v>151</v>
          </cell>
          <cell r="B701" t="str">
            <v>Янги хаёт</v>
          </cell>
          <cell r="C701" t="str">
            <v>ф/х</v>
          </cell>
          <cell r="D701" t="str">
            <v>Мустакиллик</v>
          </cell>
          <cell r="E701" t="str">
            <v>Зафаробод</v>
          </cell>
          <cell r="F701">
            <v>13900</v>
          </cell>
          <cell r="H701">
            <v>10</v>
          </cell>
        </row>
        <row r="702">
          <cell r="A702">
            <v>91</v>
          </cell>
          <cell r="B702" t="str">
            <v>А.Боймокли</v>
          </cell>
          <cell r="C702" t="str">
            <v>ф/х</v>
          </cell>
          <cell r="D702" t="str">
            <v>Кожахмет</v>
          </cell>
          <cell r="E702" t="str">
            <v>Зафаробод</v>
          </cell>
          <cell r="F702">
            <v>17300</v>
          </cell>
          <cell r="I702">
            <v>8</v>
          </cell>
        </row>
        <row r="703">
          <cell r="A703">
            <v>92</v>
          </cell>
          <cell r="B703" t="str">
            <v>Адыл</v>
          </cell>
          <cell r="C703" t="str">
            <v>ф/х</v>
          </cell>
          <cell r="D703" t="str">
            <v>Кожахмет</v>
          </cell>
          <cell r="E703" t="str">
            <v>Зафаробод</v>
          </cell>
          <cell r="F703">
            <v>75800</v>
          </cell>
          <cell r="H703">
            <v>16</v>
          </cell>
        </row>
        <row r="704">
          <cell r="A704">
            <v>93</v>
          </cell>
          <cell r="B704" t="str">
            <v>А-Кунгирот-1</v>
          </cell>
          <cell r="C704" t="str">
            <v>ф/х</v>
          </cell>
          <cell r="D704" t="str">
            <v>Кожахмет</v>
          </cell>
          <cell r="E704" t="str">
            <v>Зафаробод</v>
          </cell>
          <cell r="F704">
            <v>26600</v>
          </cell>
          <cell r="H704">
            <v>12</v>
          </cell>
        </row>
        <row r="705">
          <cell r="A705">
            <v>94</v>
          </cell>
          <cell r="B705" t="str">
            <v>Бекмурод Яриев</v>
          </cell>
          <cell r="C705" t="str">
            <v>ф/х</v>
          </cell>
          <cell r="D705" t="str">
            <v>Кожахмет</v>
          </cell>
          <cell r="E705" t="str">
            <v>Зафаробод</v>
          </cell>
          <cell r="F705">
            <v>28300</v>
          </cell>
          <cell r="H705">
            <v>15</v>
          </cell>
        </row>
        <row r="706">
          <cell r="A706">
            <v>95</v>
          </cell>
          <cell r="B706" t="str">
            <v>Береке</v>
          </cell>
          <cell r="C706" t="str">
            <v>ф/х</v>
          </cell>
          <cell r="D706" t="str">
            <v>Кожахмет</v>
          </cell>
          <cell r="E706" t="str">
            <v>Зафаробод</v>
          </cell>
          <cell r="F706">
            <v>26800</v>
          </cell>
          <cell r="H706">
            <v>15</v>
          </cell>
        </row>
        <row r="707">
          <cell r="A707">
            <v>96</v>
          </cell>
          <cell r="B707" t="str">
            <v>Бувнарой она</v>
          </cell>
          <cell r="C707" t="str">
            <v>ф/х</v>
          </cell>
          <cell r="D707" t="str">
            <v>Кожахмет</v>
          </cell>
          <cell r="E707" t="str">
            <v>Зафаробод</v>
          </cell>
          <cell r="F707">
            <v>16500</v>
          </cell>
          <cell r="H707">
            <v>15</v>
          </cell>
        </row>
        <row r="708">
          <cell r="A708">
            <v>97</v>
          </cell>
          <cell r="B708" t="str">
            <v>Гулмурод бобо</v>
          </cell>
          <cell r="C708" t="str">
            <v>ф/х</v>
          </cell>
          <cell r="D708" t="str">
            <v>Кожахмет</v>
          </cell>
          <cell r="E708" t="str">
            <v>Зафаробод</v>
          </cell>
          <cell r="F708">
            <v>30500</v>
          </cell>
          <cell r="H708">
            <v>15</v>
          </cell>
        </row>
        <row r="709">
          <cell r="A709">
            <v>98</v>
          </cell>
          <cell r="B709" t="str">
            <v>Еламон</v>
          </cell>
          <cell r="C709" t="str">
            <v>ф/х</v>
          </cell>
          <cell r="D709" t="str">
            <v>Кожахмет</v>
          </cell>
          <cell r="E709" t="str">
            <v>Зафаробод</v>
          </cell>
          <cell r="F709">
            <v>32700</v>
          </cell>
          <cell r="H709">
            <v>15</v>
          </cell>
        </row>
        <row r="710">
          <cell r="A710">
            <v>99</v>
          </cell>
          <cell r="B710" t="str">
            <v>Ерали ота</v>
          </cell>
          <cell r="C710" t="str">
            <v>ф/х</v>
          </cell>
          <cell r="D710" t="str">
            <v>Кожахмет</v>
          </cell>
          <cell r="E710" t="str">
            <v>Зафаробод</v>
          </cell>
          <cell r="F710">
            <v>22500</v>
          </cell>
          <cell r="H710">
            <v>15</v>
          </cell>
        </row>
        <row r="711">
          <cell r="A711">
            <v>100</v>
          </cell>
          <cell r="B711" t="str">
            <v>Ерсултан</v>
          </cell>
          <cell r="C711" t="str">
            <v>ф/х</v>
          </cell>
          <cell r="D711" t="str">
            <v>Кожахмет</v>
          </cell>
          <cell r="E711" t="str">
            <v>Зафаробод</v>
          </cell>
          <cell r="F711">
            <v>51100</v>
          </cell>
          <cell r="H711">
            <v>16</v>
          </cell>
        </row>
        <row r="712">
          <cell r="A712">
            <v>101</v>
          </cell>
          <cell r="B712" t="str">
            <v>Жамбыл</v>
          </cell>
          <cell r="C712" t="str">
            <v>ф/х</v>
          </cell>
          <cell r="D712" t="str">
            <v>Кожахмет</v>
          </cell>
          <cell r="E712" t="str">
            <v>Зафаробод</v>
          </cell>
          <cell r="F712">
            <v>77800</v>
          </cell>
          <cell r="H712">
            <v>16</v>
          </cell>
        </row>
        <row r="713">
          <cell r="A713">
            <v>102</v>
          </cell>
          <cell r="B713" t="str">
            <v>Жуман ота</v>
          </cell>
          <cell r="C713" t="str">
            <v>ф/х</v>
          </cell>
          <cell r="D713" t="str">
            <v>Кожахмет</v>
          </cell>
          <cell r="E713" t="str">
            <v>Зафаробод</v>
          </cell>
          <cell r="F713">
            <v>26500</v>
          </cell>
          <cell r="H713">
            <v>16</v>
          </cell>
        </row>
        <row r="714">
          <cell r="A714">
            <v>103</v>
          </cell>
          <cell r="B714" t="str">
            <v>ИРС</v>
          </cell>
          <cell r="C714" t="str">
            <v>ф/х</v>
          </cell>
          <cell r="D714" t="str">
            <v>Кожахмет</v>
          </cell>
          <cell r="E714" t="str">
            <v>Зафаробод</v>
          </cell>
          <cell r="F714">
            <v>52100</v>
          </cell>
          <cell r="H714">
            <v>16</v>
          </cell>
        </row>
        <row r="715">
          <cell r="A715">
            <v>104</v>
          </cell>
          <cell r="B715" t="str">
            <v>Казыбек-Би</v>
          </cell>
          <cell r="C715" t="str">
            <v>ф/х</v>
          </cell>
          <cell r="D715" t="str">
            <v>Кожахмет</v>
          </cell>
          <cell r="E715" t="str">
            <v>Зафаробод</v>
          </cell>
          <cell r="F715">
            <v>45000</v>
          </cell>
          <cell r="H715">
            <v>16</v>
          </cell>
        </row>
        <row r="716">
          <cell r="A716">
            <v>105</v>
          </cell>
          <cell r="B716" t="str">
            <v>Маханбеткул</v>
          </cell>
          <cell r="C716" t="str">
            <v>ф/х</v>
          </cell>
          <cell r="D716" t="str">
            <v>Кожахмет</v>
          </cell>
          <cell r="E716" t="str">
            <v>Зафаробод</v>
          </cell>
          <cell r="F716">
            <v>23900</v>
          </cell>
          <cell r="H716">
            <v>16</v>
          </cell>
        </row>
        <row r="717">
          <cell r="A717">
            <v>106</v>
          </cell>
          <cell r="B717" t="str">
            <v>Наврузек ота</v>
          </cell>
          <cell r="C717" t="str">
            <v>ф/х</v>
          </cell>
          <cell r="D717" t="str">
            <v>Кожахмет</v>
          </cell>
          <cell r="E717" t="str">
            <v>Зафаробод</v>
          </cell>
          <cell r="F717">
            <v>17400</v>
          </cell>
          <cell r="H717">
            <v>17</v>
          </cell>
        </row>
        <row r="718">
          <cell r="A718">
            <v>107</v>
          </cell>
          <cell r="B718" t="str">
            <v>Нурлан</v>
          </cell>
          <cell r="C718" t="str">
            <v>ф/х</v>
          </cell>
          <cell r="D718" t="str">
            <v>Кожахмет</v>
          </cell>
          <cell r="E718" t="str">
            <v>Зафаробод</v>
          </cell>
          <cell r="F718">
            <v>17000</v>
          </cell>
          <cell r="H718">
            <v>18</v>
          </cell>
        </row>
        <row r="719">
          <cell r="A719">
            <v>108</v>
          </cell>
          <cell r="B719" t="str">
            <v>Оринбой</v>
          </cell>
          <cell r="C719" t="str">
            <v>ф/х</v>
          </cell>
          <cell r="D719" t="str">
            <v>Кожахмет</v>
          </cell>
          <cell r="E719" t="str">
            <v>Зафаробод</v>
          </cell>
          <cell r="F719">
            <v>45200</v>
          </cell>
          <cell r="H719">
            <v>14</v>
          </cell>
        </row>
        <row r="720">
          <cell r="A720">
            <v>109</v>
          </cell>
          <cell r="B720" t="str">
            <v>Рыски</v>
          </cell>
          <cell r="C720" t="str">
            <v>ф/х</v>
          </cell>
          <cell r="D720" t="str">
            <v>Кожахмет</v>
          </cell>
          <cell r="E720" t="str">
            <v>Зафаробод</v>
          </cell>
          <cell r="F720">
            <v>78600</v>
          </cell>
          <cell r="H720">
            <v>17</v>
          </cell>
        </row>
        <row r="721">
          <cell r="A721">
            <v>110</v>
          </cell>
          <cell r="B721" t="str">
            <v>Сабыт-67</v>
          </cell>
          <cell r="C721" t="str">
            <v>ф/х</v>
          </cell>
          <cell r="D721" t="str">
            <v>Кожахмет</v>
          </cell>
          <cell r="E721" t="str">
            <v>Зафаробод</v>
          </cell>
          <cell r="F721">
            <v>17000</v>
          </cell>
          <cell r="H721">
            <v>17</v>
          </cell>
        </row>
        <row r="722">
          <cell r="A722">
            <v>111</v>
          </cell>
          <cell r="B722" t="str">
            <v>Солин АРТ</v>
          </cell>
          <cell r="C722" t="str">
            <v>ф/х</v>
          </cell>
          <cell r="D722" t="str">
            <v>Кожахмет</v>
          </cell>
          <cell r="E722" t="str">
            <v>Зафаробод</v>
          </cell>
          <cell r="F722">
            <v>18200</v>
          </cell>
          <cell r="H722">
            <v>16</v>
          </cell>
        </row>
        <row r="723">
          <cell r="A723">
            <v>112</v>
          </cell>
          <cell r="B723" t="str">
            <v>Сурманбой ота</v>
          </cell>
          <cell r="C723" t="str">
            <v>ф/х</v>
          </cell>
          <cell r="D723" t="str">
            <v>Кожахмет</v>
          </cell>
          <cell r="E723" t="str">
            <v>Зафаробод</v>
          </cell>
          <cell r="F723">
            <v>13300</v>
          </cell>
          <cell r="H723">
            <v>16</v>
          </cell>
        </row>
        <row r="724">
          <cell r="A724">
            <v>113</v>
          </cell>
          <cell r="B724" t="str">
            <v>Сухроб</v>
          </cell>
          <cell r="C724" t="str">
            <v>ф/х</v>
          </cell>
          <cell r="D724" t="str">
            <v>Кожахмет</v>
          </cell>
          <cell r="E724" t="str">
            <v>Зафаробод</v>
          </cell>
          <cell r="F724">
            <v>230900</v>
          </cell>
          <cell r="H724">
            <v>19</v>
          </cell>
        </row>
        <row r="725">
          <cell r="A725">
            <v>114</v>
          </cell>
          <cell r="B725" t="str">
            <v>США</v>
          </cell>
          <cell r="C725" t="str">
            <v>ф/х</v>
          </cell>
          <cell r="D725" t="str">
            <v>Кожахмет</v>
          </cell>
          <cell r="E725" t="str">
            <v>Зафаробод</v>
          </cell>
          <cell r="F725">
            <v>37100</v>
          </cell>
          <cell r="H725">
            <v>16</v>
          </cell>
        </row>
        <row r="726">
          <cell r="A726">
            <v>115</v>
          </cell>
          <cell r="B726" t="str">
            <v>Темир-Санакул</v>
          </cell>
          <cell r="C726" t="str">
            <v>ф/х</v>
          </cell>
          <cell r="D726" t="str">
            <v>Кожахмет</v>
          </cell>
          <cell r="E726" t="str">
            <v>Зафаробод</v>
          </cell>
          <cell r="F726">
            <v>138100</v>
          </cell>
          <cell r="H726">
            <v>19</v>
          </cell>
        </row>
        <row r="727">
          <cell r="A727">
            <v>116</v>
          </cell>
          <cell r="B727" t="str">
            <v>Темиртоу</v>
          </cell>
          <cell r="C727" t="str">
            <v>ф/х</v>
          </cell>
          <cell r="D727" t="str">
            <v>Кожахмет</v>
          </cell>
          <cell r="E727" t="str">
            <v>Зафаробод</v>
          </cell>
          <cell r="F727">
            <v>14700</v>
          </cell>
          <cell r="H727">
            <v>19</v>
          </cell>
        </row>
        <row r="728">
          <cell r="A728">
            <v>117</v>
          </cell>
          <cell r="B728" t="str">
            <v>Шокиржон-Шамсиев</v>
          </cell>
          <cell r="C728" t="str">
            <v>ф/х</v>
          </cell>
          <cell r="D728" t="str">
            <v>Кожахмет</v>
          </cell>
          <cell r="E728" t="str">
            <v>Зафаробод</v>
          </cell>
          <cell r="F728">
            <v>23400</v>
          </cell>
          <cell r="H728">
            <v>15</v>
          </cell>
        </row>
        <row r="729">
          <cell r="A729">
            <v>42</v>
          </cell>
          <cell r="B729" t="str">
            <v>Алибой ота</v>
          </cell>
          <cell r="C729" t="str">
            <v>ф/х</v>
          </cell>
          <cell r="D729" t="str">
            <v>Зафаробод</v>
          </cell>
          <cell r="E729" t="str">
            <v>Зафаробод</v>
          </cell>
          <cell r="F729">
            <v>21100</v>
          </cell>
          <cell r="J729">
            <v>12</v>
          </cell>
        </row>
        <row r="730">
          <cell r="A730">
            <v>43</v>
          </cell>
          <cell r="B730" t="str">
            <v>Алишербек-Вали угли</v>
          </cell>
          <cell r="C730" t="str">
            <v>ф/х</v>
          </cell>
          <cell r="D730" t="str">
            <v>Зафаробод</v>
          </cell>
          <cell r="E730" t="str">
            <v>Зафаробод</v>
          </cell>
          <cell r="F730">
            <v>87700</v>
          </cell>
          <cell r="I730">
            <v>12</v>
          </cell>
        </row>
        <row r="731">
          <cell r="A731">
            <v>44</v>
          </cell>
          <cell r="B731" t="str">
            <v>Ахчоп</v>
          </cell>
          <cell r="C731" t="str">
            <v>ф/х</v>
          </cell>
          <cell r="D731" t="str">
            <v>Зафаробод</v>
          </cell>
          <cell r="E731" t="str">
            <v>Зафаробод</v>
          </cell>
          <cell r="F731">
            <v>57500</v>
          </cell>
          <cell r="I731">
            <v>12</v>
          </cell>
        </row>
        <row r="732">
          <cell r="A732">
            <v>46</v>
          </cell>
          <cell r="B732" t="str">
            <v>Бегзод-М</v>
          </cell>
          <cell r="C732" t="str">
            <v>ф/х</v>
          </cell>
          <cell r="D732" t="str">
            <v>Зафаробод</v>
          </cell>
          <cell r="E732" t="str">
            <v>Зафаробод</v>
          </cell>
          <cell r="F732">
            <v>30500</v>
          </cell>
          <cell r="I732">
            <v>12</v>
          </cell>
        </row>
        <row r="733">
          <cell r="A733">
            <v>47</v>
          </cell>
          <cell r="B733" t="str">
            <v>Бек</v>
          </cell>
          <cell r="C733" t="str">
            <v>ф/х</v>
          </cell>
          <cell r="D733" t="str">
            <v>Зафаробод</v>
          </cell>
          <cell r="E733" t="str">
            <v>Зафаробод</v>
          </cell>
          <cell r="F733">
            <v>45400</v>
          </cell>
          <cell r="I733">
            <v>6</v>
          </cell>
        </row>
        <row r="734">
          <cell r="A734">
            <v>48</v>
          </cell>
          <cell r="B734" t="str">
            <v>Бекобод</v>
          </cell>
          <cell r="C734" t="str">
            <v>ф/х</v>
          </cell>
          <cell r="D734" t="str">
            <v>Зафаробод</v>
          </cell>
          <cell r="E734" t="str">
            <v>Зафаробод</v>
          </cell>
          <cell r="F734">
            <v>31000</v>
          </cell>
          <cell r="I734">
            <v>12</v>
          </cell>
        </row>
        <row r="735">
          <cell r="A735">
            <v>49</v>
          </cell>
          <cell r="B735" t="str">
            <v>Ватан</v>
          </cell>
          <cell r="C735" t="str">
            <v>ф/х</v>
          </cell>
          <cell r="D735" t="str">
            <v>Зафаробод</v>
          </cell>
          <cell r="E735" t="str">
            <v>Зафаробод</v>
          </cell>
          <cell r="F735">
            <v>67000</v>
          </cell>
          <cell r="I735">
            <v>12</v>
          </cell>
        </row>
        <row r="736">
          <cell r="A736">
            <v>50</v>
          </cell>
          <cell r="B736" t="str">
            <v>Гамзат-Очун</v>
          </cell>
          <cell r="C736" t="str">
            <v>ф/х</v>
          </cell>
          <cell r="D736" t="str">
            <v>Зафаробод</v>
          </cell>
          <cell r="E736" t="str">
            <v>Зафаробод</v>
          </cell>
          <cell r="F736">
            <v>56600</v>
          </cell>
          <cell r="I736">
            <v>12</v>
          </cell>
        </row>
        <row r="737">
          <cell r="A737">
            <v>51</v>
          </cell>
          <cell r="B737" t="str">
            <v>Гулсаида</v>
          </cell>
          <cell r="C737" t="str">
            <v>ф/х</v>
          </cell>
          <cell r="D737" t="str">
            <v>Зафаробод</v>
          </cell>
          <cell r="E737" t="str">
            <v>Зафаробод</v>
          </cell>
          <cell r="F737">
            <v>29900</v>
          </cell>
          <cell r="I737">
            <v>8</v>
          </cell>
        </row>
        <row r="738">
          <cell r="A738">
            <v>52</v>
          </cell>
          <cell r="B738" t="str">
            <v>Гулшан</v>
          </cell>
          <cell r="C738" t="str">
            <v>ф/х</v>
          </cell>
          <cell r="D738" t="str">
            <v>Зафаробод</v>
          </cell>
          <cell r="E738" t="str">
            <v>Зафаробод</v>
          </cell>
          <cell r="F738">
            <v>71800</v>
          </cell>
          <cell r="I738">
            <v>8</v>
          </cell>
        </row>
        <row r="739">
          <cell r="A739">
            <v>53</v>
          </cell>
          <cell r="B739" t="str">
            <v>Дашт</v>
          </cell>
          <cell r="C739" t="str">
            <v>ф/х</v>
          </cell>
          <cell r="D739" t="str">
            <v>Зафаробод</v>
          </cell>
          <cell r="E739" t="str">
            <v>Зафаробод</v>
          </cell>
          <cell r="F739">
            <v>86000</v>
          </cell>
          <cell r="I739">
            <v>12</v>
          </cell>
        </row>
        <row r="740">
          <cell r="A740">
            <v>54</v>
          </cell>
          <cell r="B740" t="str">
            <v>Жамол</v>
          </cell>
          <cell r="C740" t="str">
            <v>ф/х</v>
          </cell>
          <cell r="D740" t="str">
            <v>Зафаробод</v>
          </cell>
          <cell r="E740" t="str">
            <v>Зафаробод</v>
          </cell>
          <cell r="F740">
            <v>59200</v>
          </cell>
          <cell r="I740">
            <v>12</v>
          </cell>
        </row>
        <row r="741">
          <cell r="A741">
            <v>55</v>
          </cell>
          <cell r="B741" t="str">
            <v>Жамшид</v>
          </cell>
          <cell r="C741" t="str">
            <v>ф/х</v>
          </cell>
          <cell r="D741" t="str">
            <v>Зафаробод</v>
          </cell>
          <cell r="E741" t="str">
            <v>Зафаробод</v>
          </cell>
          <cell r="F741">
            <v>131700</v>
          </cell>
          <cell r="I741">
            <v>15</v>
          </cell>
        </row>
        <row r="742">
          <cell r="A742">
            <v>56</v>
          </cell>
          <cell r="B742" t="str">
            <v>Жовидон</v>
          </cell>
          <cell r="C742" t="str">
            <v>ф/х</v>
          </cell>
          <cell r="D742" t="str">
            <v>Зафаробод</v>
          </cell>
          <cell r="E742" t="str">
            <v>Зафаробод</v>
          </cell>
          <cell r="F742">
            <v>23400</v>
          </cell>
          <cell r="I742">
            <v>14</v>
          </cell>
        </row>
        <row r="743">
          <cell r="A743">
            <v>57</v>
          </cell>
          <cell r="B743" t="str">
            <v>Кумуш</v>
          </cell>
          <cell r="C743" t="str">
            <v>ф/х</v>
          </cell>
          <cell r="D743" t="str">
            <v>Зафаробод</v>
          </cell>
          <cell r="E743" t="str">
            <v>Зафаробод</v>
          </cell>
          <cell r="F743">
            <v>51000</v>
          </cell>
          <cell r="I743">
            <v>12</v>
          </cell>
        </row>
        <row r="744">
          <cell r="A744">
            <v>58</v>
          </cell>
          <cell r="B744" t="str">
            <v>Куняшер</v>
          </cell>
          <cell r="C744" t="str">
            <v>ф/х</v>
          </cell>
          <cell r="D744" t="str">
            <v>Зафаробод</v>
          </cell>
          <cell r="E744" t="str">
            <v>Зафаробод</v>
          </cell>
          <cell r="F744">
            <v>44100</v>
          </cell>
          <cell r="I744">
            <v>12</v>
          </cell>
        </row>
        <row r="745">
          <cell r="A745">
            <v>59</v>
          </cell>
          <cell r="B745" t="str">
            <v>Леган</v>
          </cell>
          <cell r="C745" t="str">
            <v>ф/х</v>
          </cell>
          <cell r="D745" t="str">
            <v>Зафаробод</v>
          </cell>
          <cell r="E745" t="str">
            <v>Зафаробод</v>
          </cell>
          <cell r="F745">
            <v>14000</v>
          </cell>
          <cell r="I745">
            <v>12</v>
          </cell>
        </row>
        <row r="746">
          <cell r="A746">
            <v>60</v>
          </cell>
          <cell r="B746" t="str">
            <v>Мезон</v>
          </cell>
          <cell r="C746" t="str">
            <v>ф/х</v>
          </cell>
          <cell r="D746" t="str">
            <v>Зафаробод</v>
          </cell>
          <cell r="E746" t="str">
            <v>Зафаробод</v>
          </cell>
          <cell r="F746">
            <v>82900</v>
          </cell>
          <cell r="I746">
            <v>6</v>
          </cell>
        </row>
        <row r="747">
          <cell r="A747">
            <v>61</v>
          </cell>
          <cell r="B747" t="str">
            <v>Миролим</v>
          </cell>
          <cell r="C747" t="str">
            <v>ф/х</v>
          </cell>
          <cell r="D747" t="str">
            <v>Зафаробод</v>
          </cell>
          <cell r="E747" t="str">
            <v>Зафаробод</v>
          </cell>
          <cell r="F747">
            <v>117100</v>
          </cell>
          <cell r="I747">
            <v>13</v>
          </cell>
        </row>
        <row r="748">
          <cell r="A748">
            <v>62</v>
          </cell>
          <cell r="B748" t="str">
            <v>Назар ота</v>
          </cell>
          <cell r="C748" t="str">
            <v>ф/х</v>
          </cell>
          <cell r="D748" t="str">
            <v>Зафаробод</v>
          </cell>
          <cell r="E748" t="str">
            <v>Зафаробод</v>
          </cell>
          <cell r="F748">
            <v>91600</v>
          </cell>
          <cell r="I748">
            <v>14</v>
          </cell>
        </row>
        <row r="749">
          <cell r="A749">
            <v>63</v>
          </cell>
          <cell r="B749" t="str">
            <v>Нодирбек</v>
          </cell>
          <cell r="C749" t="str">
            <v>ф/х</v>
          </cell>
          <cell r="D749" t="str">
            <v>Зафаробод</v>
          </cell>
          <cell r="E749" t="str">
            <v>Зафаробод</v>
          </cell>
          <cell r="F749">
            <v>27300</v>
          </cell>
          <cell r="I749">
            <v>8</v>
          </cell>
        </row>
        <row r="750">
          <cell r="A750">
            <v>64</v>
          </cell>
          <cell r="B750" t="str">
            <v xml:space="preserve">Нурота </v>
          </cell>
          <cell r="C750" t="str">
            <v>ф/х</v>
          </cell>
          <cell r="D750" t="str">
            <v>Зафаробод</v>
          </cell>
          <cell r="E750" t="str">
            <v>Зафаробод</v>
          </cell>
          <cell r="F750">
            <v>91600</v>
          </cell>
          <cell r="I750">
            <v>8</v>
          </cell>
        </row>
        <row r="751">
          <cell r="A751">
            <v>65</v>
          </cell>
          <cell r="B751" t="str">
            <v>Обид-А</v>
          </cell>
          <cell r="C751" t="str">
            <v>ф/х</v>
          </cell>
          <cell r="D751" t="str">
            <v>Зафаробод</v>
          </cell>
          <cell r="E751" t="str">
            <v>Зафаробод</v>
          </cell>
          <cell r="F751">
            <v>28300</v>
          </cell>
          <cell r="I751">
            <v>11</v>
          </cell>
        </row>
        <row r="752">
          <cell r="A752">
            <v>66</v>
          </cell>
          <cell r="B752" t="str">
            <v>Олмозор</v>
          </cell>
          <cell r="C752" t="str">
            <v>ф/х</v>
          </cell>
          <cell r="D752" t="str">
            <v>Зафаробод</v>
          </cell>
          <cell r="E752" t="str">
            <v>Зафаробод</v>
          </cell>
          <cell r="F752">
            <v>80900</v>
          </cell>
          <cell r="I752">
            <v>6</v>
          </cell>
        </row>
        <row r="753">
          <cell r="A753">
            <v>67</v>
          </cell>
          <cell r="B753" t="str">
            <v>Пармон ота</v>
          </cell>
          <cell r="C753" t="str">
            <v>ф/х</v>
          </cell>
          <cell r="D753" t="str">
            <v>Зафаробод</v>
          </cell>
          <cell r="E753" t="str">
            <v>Зафаробод</v>
          </cell>
          <cell r="F753">
            <v>30900</v>
          </cell>
          <cell r="I753">
            <v>12</v>
          </cell>
        </row>
        <row r="754">
          <cell r="A754">
            <v>68</v>
          </cell>
          <cell r="B754" t="str">
            <v>Пахтазор</v>
          </cell>
          <cell r="C754" t="str">
            <v>ф/х</v>
          </cell>
          <cell r="D754" t="str">
            <v>Зафаробод</v>
          </cell>
          <cell r="E754" t="str">
            <v>Зафаробод</v>
          </cell>
          <cell r="F754">
            <v>56700</v>
          </cell>
          <cell r="I754">
            <v>12</v>
          </cell>
        </row>
        <row r="755">
          <cell r="A755">
            <v>69</v>
          </cell>
          <cell r="B755" t="str">
            <v>Сангшох</v>
          </cell>
          <cell r="C755" t="str">
            <v>ф/х</v>
          </cell>
          <cell r="D755" t="str">
            <v>Зафаробод</v>
          </cell>
          <cell r="E755" t="str">
            <v>Зафаробод</v>
          </cell>
          <cell r="F755">
            <v>27200</v>
          </cell>
          <cell r="I755">
            <v>13</v>
          </cell>
        </row>
        <row r="756">
          <cell r="A756">
            <v>70</v>
          </cell>
          <cell r="B756" t="str">
            <v>Сертомир</v>
          </cell>
          <cell r="C756" t="str">
            <v>ф/х</v>
          </cell>
          <cell r="D756" t="str">
            <v>Зафаробод</v>
          </cell>
          <cell r="E756" t="str">
            <v>Зафаробод</v>
          </cell>
          <cell r="F756">
            <v>75400</v>
          </cell>
          <cell r="I756">
            <v>10</v>
          </cell>
        </row>
        <row r="757">
          <cell r="A757">
            <v>71</v>
          </cell>
          <cell r="B757" t="str">
            <v>Симон-Дефо</v>
          </cell>
          <cell r="C757" t="str">
            <v>ф/х</v>
          </cell>
          <cell r="D757" t="str">
            <v>Зафаробод</v>
          </cell>
          <cell r="E757" t="str">
            <v>Зафаробод</v>
          </cell>
          <cell r="F757">
            <v>63000</v>
          </cell>
          <cell r="I757">
            <v>14</v>
          </cell>
        </row>
        <row r="758">
          <cell r="A758">
            <v>72</v>
          </cell>
          <cell r="B758" t="str">
            <v>Солин бургути</v>
          </cell>
          <cell r="C758" t="str">
            <v>ф/х</v>
          </cell>
          <cell r="D758" t="str">
            <v>Зафаробод</v>
          </cell>
          <cell r="E758" t="str">
            <v>Зафаробод</v>
          </cell>
          <cell r="F758">
            <v>41900</v>
          </cell>
          <cell r="I758">
            <v>14</v>
          </cell>
        </row>
        <row r="759">
          <cell r="A759">
            <v>73</v>
          </cell>
          <cell r="B759" t="str">
            <v>Танга топди</v>
          </cell>
          <cell r="C759" t="str">
            <v>ф/х</v>
          </cell>
          <cell r="D759" t="str">
            <v>Зафаробод</v>
          </cell>
          <cell r="E759" t="str">
            <v>Зафаробод</v>
          </cell>
          <cell r="F759">
            <v>54000</v>
          </cell>
          <cell r="I759">
            <v>10</v>
          </cell>
        </row>
        <row r="760">
          <cell r="A760">
            <v>74</v>
          </cell>
          <cell r="B760" t="str">
            <v>Тараккиёт товуши</v>
          </cell>
          <cell r="C760" t="str">
            <v>ф/х</v>
          </cell>
          <cell r="D760" t="str">
            <v>Зафаробод</v>
          </cell>
          <cell r="E760" t="str">
            <v>Зафаробод</v>
          </cell>
          <cell r="F760">
            <v>50000</v>
          </cell>
          <cell r="I760">
            <v>11</v>
          </cell>
        </row>
        <row r="761">
          <cell r="A761">
            <v>75</v>
          </cell>
          <cell r="B761" t="str">
            <v>Тохир</v>
          </cell>
          <cell r="C761" t="str">
            <v>ф/х</v>
          </cell>
          <cell r="D761" t="str">
            <v>Зафаробод</v>
          </cell>
          <cell r="E761" t="str">
            <v>Зафаробод</v>
          </cell>
          <cell r="F761">
            <v>51300</v>
          </cell>
          <cell r="I761">
            <v>12</v>
          </cell>
        </row>
        <row r="762">
          <cell r="A762">
            <v>76</v>
          </cell>
          <cell r="B762" t="str">
            <v>Тошбулок</v>
          </cell>
          <cell r="C762" t="str">
            <v>ф/х</v>
          </cell>
          <cell r="D762" t="str">
            <v>Зафаробод</v>
          </cell>
          <cell r="E762" t="str">
            <v>Зафаробод</v>
          </cell>
          <cell r="F762">
            <v>53000</v>
          </cell>
          <cell r="I762">
            <v>9</v>
          </cell>
        </row>
        <row r="763">
          <cell r="A763">
            <v>77</v>
          </cell>
          <cell r="B763" t="str">
            <v>Тошлок</v>
          </cell>
          <cell r="C763" t="str">
            <v>ф/х</v>
          </cell>
          <cell r="D763" t="str">
            <v>Зафаробод</v>
          </cell>
          <cell r="E763" t="str">
            <v>Зафаробод</v>
          </cell>
          <cell r="F763">
            <v>117400</v>
          </cell>
          <cell r="I763">
            <v>9</v>
          </cell>
        </row>
        <row r="764">
          <cell r="A764">
            <v>78</v>
          </cell>
          <cell r="B764" t="str">
            <v>Умар</v>
          </cell>
          <cell r="C764" t="str">
            <v>ф/х</v>
          </cell>
          <cell r="D764" t="str">
            <v>Зафаробод</v>
          </cell>
          <cell r="E764" t="str">
            <v>Зафаробод</v>
          </cell>
          <cell r="F764">
            <v>44200</v>
          </cell>
          <cell r="I764">
            <v>12</v>
          </cell>
        </row>
        <row r="765">
          <cell r="A765">
            <v>79</v>
          </cell>
          <cell r="B765" t="str">
            <v>Уч киз тоги</v>
          </cell>
          <cell r="C765" t="str">
            <v>ф/х</v>
          </cell>
          <cell r="D765" t="str">
            <v>Зафаробод</v>
          </cell>
          <cell r="E765" t="str">
            <v>Зафаробод</v>
          </cell>
          <cell r="F765">
            <v>29600</v>
          </cell>
          <cell r="I765">
            <v>6</v>
          </cell>
        </row>
        <row r="766">
          <cell r="A766">
            <v>80</v>
          </cell>
          <cell r="B766" t="str">
            <v>Учнор</v>
          </cell>
          <cell r="C766" t="str">
            <v>ф/х</v>
          </cell>
          <cell r="D766" t="str">
            <v>Зафаробод</v>
          </cell>
          <cell r="E766" t="str">
            <v>Зафаробод</v>
          </cell>
          <cell r="F766">
            <v>18100</v>
          </cell>
          <cell r="I766">
            <v>12</v>
          </cell>
        </row>
        <row r="767">
          <cell r="A767">
            <v>81</v>
          </cell>
          <cell r="B767" t="str">
            <v>Халил ота</v>
          </cell>
          <cell r="C767" t="str">
            <v>ф/х</v>
          </cell>
          <cell r="D767" t="str">
            <v>Зафаробод</v>
          </cell>
          <cell r="E767" t="str">
            <v>Зафаробод</v>
          </cell>
          <cell r="F767">
            <v>96800</v>
          </cell>
          <cell r="I767">
            <v>11</v>
          </cell>
        </row>
        <row r="768">
          <cell r="A768">
            <v>82</v>
          </cell>
          <cell r="B768" t="str">
            <v>Хидиросмон</v>
          </cell>
          <cell r="C768" t="str">
            <v>ф/х</v>
          </cell>
          <cell r="D768" t="str">
            <v>Зафаробод</v>
          </cell>
          <cell r="E768" t="str">
            <v>Зафаробод</v>
          </cell>
          <cell r="F768">
            <v>154700</v>
          </cell>
          <cell r="I768">
            <v>8</v>
          </cell>
        </row>
        <row r="769">
          <cell r="A769">
            <v>83</v>
          </cell>
          <cell r="B769" t="str">
            <v>Холик ота</v>
          </cell>
          <cell r="C769" t="str">
            <v>ф/х</v>
          </cell>
          <cell r="D769" t="str">
            <v>Зафаробод</v>
          </cell>
          <cell r="E769" t="str">
            <v>Зафаробод</v>
          </cell>
          <cell r="F769">
            <v>64100</v>
          </cell>
          <cell r="I769">
            <v>8</v>
          </cell>
        </row>
        <row r="770">
          <cell r="A770">
            <v>84</v>
          </cell>
          <cell r="B770" t="str">
            <v>Чинор</v>
          </cell>
          <cell r="C770" t="str">
            <v>ф/х</v>
          </cell>
          <cell r="D770" t="str">
            <v>Зафаробод</v>
          </cell>
          <cell r="E770" t="str">
            <v>Зафаробод</v>
          </cell>
          <cell r="F770">
            <v>50100</v>
          </cell>
          <cell r="I770">
            <v>12</v>
          </cell>
        </row>
        <row r="771">
          <cell r="A771">
            <v>85</v>
          </cell>
          <cell r="B771" t="str">
            <v>Шамсия</v>
          </cell>
          <cell r="C771" t="str">
            <v>ф/х</v>
          </cell>
          <cell r="D771" t="str">
            <v>Зафаробод</v>
          </cell>
          <cell r="E771" t="str">
            <v>Зафаробод</v>
          </cell>
          <cell r="F771">
            <v>74000</v>
          </cell>
          <cell r="I771">
            <v>8</v>
          </cell>
        </row>
        <row r="772">
          <cell r="A772">
            <v>86</v>
          </cell>
          <cell r="B772" t="str">
            <v>Шодибой ота</v>
          </cell>
          <cell r="C772" t="str">
            <v>ф/х</v>
          </cell>
          <cell r="D772" t="str">
            <v>Зафаробод</v>
          </cell>
          <cell r="E772" t="str">
            <v>Зафаробод</v>
          </cell>
          <cell r="F772">
            <v>33100</v>
          </cell>
          <cell r="I772">
            <v>8</v>
          </cell>
        </row>
        <row r="773">
          <cell r="A773">
            <v>87</v>
          </cell>
          <cell r="B773" t="str">
            <v>Шурбулок</v>
          </cell>
          <cell r="C773" t="str">
            <v>ф/х</v>
          </cell>
          <cell r="D773" t="str">
            <v>Зафаробод</v>
          </cell>
          <cell r="E773" t="str">
            <v>Зафаробод</v>
          </cell>
          <cell r="F773">
            <v>66500</v>
          </cell>
          <cell r="I773">
            <v>8</v>
          </cell>
        </row>
        <row r="774">
          <cell r="A774">
            <v>88</v>
          </cell>
          <cell r="B774" t="str">
            <v>Эркин</v>
          </cell>
          <cell r="C774" t="str">
            <v>ф/х</v>
          </cell>
          <cell r="D774" t="str">
            <v>Зафаробод</v>
          </cell>
          <cell r="E774" t="str">
            <v>Зафаробод</v>
          </cell>
          <cell r="F774">
            <v>57000</v>
          </cell>
          <cell r="I774">
            <v>7</v>
          </cell>
        </row>
        <row r="775">
          <cell r="A775">
            <v>89</v>
          </cell>
          <cell r="B775" t="str">
            <v>Юзбой суфи</v>
          </cell>
          <cell r="C775" t="str">
            <v>ф/х</v>
          </cell>
          <cell r="D775" t="str">
            <v>Зафаробод</v>
          </cell>
          <cell r="E775" t="str">
            <v>Зафаробод</v>
          </cell>
          <cell r="F775">
            <v>36900</v>
          </cell>
          <cell r="I775">
            <v>10</v>
          </cell>
        </row>
        <row r="776">
          <cell r="A776">
            <v>90</v>
          </cell>
          <cell r="B776" t="str">
            <v>Янгиобод-1</v>
          </cell>
          <cell r="C776" t="str">
            <v>ф/х</v>
          </cell>
          <cell r="D776" t="str">
            <v>Зафаробод</v>
          </cell>
          <cell r="E776" t="str">
            <v>Зафаробод</v>
          </cell>
          <cell r="F776">
            <v>21500</v>
          </cell>
          <cell r="I776">
            <v>11</v>
          </cell>
        </row>
        <row r="777">
          <cell r="A777">
            <v>45</v>
          </cell>
          <cell r="B777" t="str">
            <v>Бегзод-1</v>
          </cell>
          <cell r="C777" t="str">
            <v>б/т</v>
          </cell>
          <cell r="D777" t="str">
            <v>Зафаробод</v>
          </cell>
          <cell r="E777" t="str">
            <v>Зафаробод</v>
          </cell>
          <cell r="F777">
            <v>94200</v>
          </cell>
          <cell r="I777">
            <v>8</v>
          </cell>
        </row>
        <row r="778">
          <cell r="A778">
            <v>1</v>
          </cell>
          <cell r="B778" t="str">
            <v>Адирлик богида</v>
          </cell>
          <cell r="C778" t="str">
            <v>ф/х</v>
          </cell>
          <cell r="D778" t="str">
            <v>Беруний</v>
          </cell>
          <cell r="E778" t="str">
            <v>Зафаробод</v>
          </cell>
          <cell r="F778">
            <v>12600</v>
          </cell>
          <cell r="J778">
            <v>10</v>
          </cell>
        </row>
        <row r="779">
          <cell r="A779">
            <v>2</v>
          </cell>
          <cell r="B779" t="str">
            <v>Али-Абу-Бакир</v>
          </cell>
          <cell r="C779" t="str">
            <v>ф/х</v>
          </cell>
          <cell r="D779" t="str">
            <v>Беруний</v>
          </cell>
          <cell r="E779" t="str">
            <v>Зафаробод</v>
          </cell>
          <cell r="F779">
            <v>166300</v>
          </cell>
          <cell r="H779">
            <v>15</v>
          </cell>
        </row>
        <row r="780">
          <cell r="A780">
            <v>3</v>
          </cell>
          <cell r="B780" t="str">
            <v>Ахмат тадбиркор</v>
          </cell>
          <cell r="C780" t="str">
            <v>ф/х</v>
          </cell>
          <cell r="D780" t="str">
            <v>Беруний</v>
          </cell>
          <cell r="E780" t="str">
            <v>Зафаробод</v>
          </cell>
          <cell r="F780">
            <v>12100</v>
          </cell>
          <cell r="J780">
            <v>10</v>
          </cell>
        </row>
        <row r="781">
          <cell r="A781">
            <v>4</v>
          </cell>
          <cell r="B781" t="str">
            <v>Бахром Боллибоев</v>
          </cell>
          <cell r="C781" t="str">
            <v>ф/х</v>
          </cell>
          <cell r="D781" t="str">
            <v>Беруний</v>
          </cell>
          <cell r="E781" t="str">
            <v>Зафаробод</v>
          </cell>
          <cell r="F781">
            <v>12000</v>
          </cell>
          <cell r="J781">
            <v>8</v>
          </cell>
        </row>
        <row r="782">
          <cell r="A782">
            <v>5</v>
          </cell>
          <cell r="B782" t="str">
            <v>Бозорбой ота авлоди</v>
          </cell>
          <cell r="C782" t="str">
            <v>ф/х</v>
          </cell>
          <cell r="D782" t="str">
            <v>Беруний</v>
          </cell>
          <cell r="E782" t="str">
            <v>Зафаробод</v>
          </cell>
          <cell r="F782">
            <v>27000</v>
          </cell>
          <cell r="J782">
            <v>8</v>
          </cell>
        </row>
        <row r="783">
          <cell r="A783">
            <v>6</v>
          </cell>
          <cell r="B783" t="str">
            <v>Бурхон бобо</v>
          </cell>
          <cell r="C783" t="str">
            <v>ф/х</v>
          </cell>
          <cell r="D783" t="str">
            <v>Беруний</v>
          </cell>
          <cell r="E783" t="str">
            <v>Зафаробод</v>
          </cell>
          <cell r="F783">
            <v>35300</v>
          </cell>
          <cell r="J783">
            <v>12</v>
          </cell>
        </row>
        <row r="784">
          <cell r="A784">
            <v>7</v>
          </cell>
          <cell r="B784" t="str">
            <v>Гайратбек-Султон</v>
          </cell>
          <cell r="C784" t="str">
            <v>ф/х</v>
          </cell>
          <cell r="D784" t="str">
            <v>Беруний</v>
          </cell>
          <cell r="E784" t="str">
            <v>Зафаробод</v>
          </cell>
          <cell r="F784">
            <v>27900</v>
          </cell>
          <cell r="J784">
            <v>8</v>
          </cell>
        </row>
        <row r="785">
          <cell r="A785">
            <v>8</v>
          </cell>
          <cell r="B785" t="str">
            <v>Гайрат-Жавохир</v>
          </cell>
          <cell r="C785" t="str">
            <v>ф/х</v>
          </cell>
          <cell r="D785" t="str">
            <v>Беруний</v>
          </cell>
          <cell r="E785" t="str">
            <v>Зафаробод</v>
          </cell>
          <cell r="F785">
            <v>18500</v>
          </cell>
          <cell r="J785">
            <v>12</v>
          </cell>
        </row>
        <row r="786">
          <cell r="A786">
            <v>9</v>
          </cell>
          <cell r="B786" t="str">
            <v>Ганишер</v>
          </cell>
          <cell r="C786" t="str">
            <v>ф/х</v>
          </cell>
          <cell r="D786" t="str">
            <v>Беруний</v>
          </cell>
          <cell r="E786" t="str">
            <v>Зафаробод</v>
          </cell>
          <cell r="F786">
            <v>8300</v>
          </cell>
          <cell r="J786">
            <v>14</v>
          </cell>
        </row>
        <row r="787">
          <cell r="A787">
            <v>10</v>
          </cell>
          <cell r="B787" t="str">
            <v>Жавшар ота</v>
          </cell>
          <cell r="C787" t="str">
            <v>ф/х</v>
          </cell>
          <cell r="D787" t="str">
            <v>Беруний</v>
          </cell>
          <cell r="E787" t="str">
            <v>Зафаробод</v>
          </cell>
          <cell r="F787">
            <v>22700</v>
          </cell>
          <cell r="J787">
            <v>5</v>
          </cell>
        </row>
        <row r="788">
          <cell r="A788">
            <v>11</v>
          </cell>
          <cell r="B788" t="str">
            <v>Зайниддин-Дилшод</v>
          </cell>
          <cell r="C788" t="str">
            <v>ф/х</v>
          </cell>
          <cell r="D788" t="str">
            <v>Беруний</v>
          </cell>
          <cell r="E788" t="str">
            <v>Зафаробод</v>
          </cell>
          <cell r="F788">
            <v>14200</v>
          </cell>
          <cell r="J788">
            <v>6</v>
          </cell>
        </row>
        <row r="789">
          <cell r="A789">
            <v>12</v>
          </cell>
          <cell r="B789" t="str">
            <v>Илмира-Шахзода</v>
          </cell>
          <cell r="C789" t="str">
            <v>ф/х</v>
          </cell>
          <cell r="D789" t="str">
            <v>Беруний</v>
          </cell>
          <cell r="E789" t="str">
            <v>Зафаробод</v>
          </cell>
          <cell r="F789">
            <v>8100</v>
          </cell>
          <cell r="J789">
            <v>10</v>
          </cell>
        </row>
        <row r="790">
          <cell r="A790">
            <v>13</v>
          </cell>
          <cell r="B790" t="str">
            <v>Камар Курбонов</v>
          </cell>
          <cell r="C790" t="str">
            <v>ф/х</v>
          </cell>
          <cell r="D790" t="str">
            <v>Беруний</v>
          </cell>
          <cell r="E790" t="str">
            <v>Зафаробод</v>
          </cell>
          <cell r="F790">
            <v>9800</v>
          </cell>
          <cell r="J790">
            <v>14</v>
          </cell>
        </row>
        <row r="791">
          <cell r="A791">
            <v>14</v>
          </cell>
          <cell r="B791" t="str">
            <v>Камол ота</v>
          </cell>
          <cell r="C791" t="str">
            <v>ф/х</v>
          </cell>
          <cell r="D791" t="str">
            <v>Беруний</v>
          </cell>
          <cell r="E791" t="str">
            <v>Зафаробод</v>
          </cell>
          <cell r="F791">
            <v>11400</v>
          </cell>
          <cell r="J791">
            <v>12</v>
          </cell>
        </row>
        <row r="792">
          <cell r="A792">
            <v>15</v>
          </cell>
          <cell r="B792" t="str">
            <v>Кенг-кирра</v>
          </cell>
          <cell r="C792" t="str">
            <v>ф/х</v>
          </cell>
          <cell r="D792" t="str">
            <v>Беруний</v>
          </cell>
          <cell r="E792" t="str">
            <v>Зафаробод</v>
          </cell>
          <cell r="F792">
            <v>19400</v>
          </cell>
          <cell r="J792">
            <v>10</v>
          </cell>
        </row>
        <row r="793">
          <cell r="A793">
            <v>16</v>
          </cell>
          <cell r="B793" t="str">
            <v>Кили буйи</v>
          </cell>
          <cell r="C793" t="str">
            <v>ф/х</v>
          </cell>
          <cell r="D793" t="str">
            <v>Беруний</v>
          </cell>
          <cell r="E793" t="str">
            <v>Зафаробод</v>
          </cell>
          <cell r="F793">
            <v>37800</v>
          </cell>
          <cell r="J793">
            <v>6</v>
          </cell>
        </row>
        <row r="794">
          <cell r="A794">
            <v>17</v>
          </cell>
          <cell r="B794" t="str">
            <v>Клара-Рохмонкул кизи</v>
          </cell>
          <cell r="C794" t="str">
            <v>ф/х</v>
          </cell>
          <cell r="D794" t="str">
            <v>Беруний</v>
          </cell>
          <cell r="E794" t="str">
            <v>Зафаробод</v>
          </cell>
          <cell r="F794">
            <v>14600</v>
          </cell>
          <cell r="J794">
            <v>8</v>
          </cell>
        </row>
        <row r="795">
          <cell r="A795">
            <v>18</v>
          </cell>
          <cell r="B795" t="str">
            <v>Конжиголи</v>
          </cell>
          <cell r="C795" t="str">
            <v>ф/х</v>
          </cell>
          <cell r="D795" t="str">
            <v>Беруний</v>
          </cell>
          <cell r="E795" t="str">
            <v>Зафаробод</v>
          </cell>
          <cell r="F795">
            <v>28000</v>
          </cell>
          <cell r="J795">
            <v>8</v>
          </cell>
        </row>
        <row r="796">
          <cell r="A796">
            <v>19</v>
          </cell>
          <cell r="B796" t="str">
            <v>Коплонбек-Болибек</v>
          </cell>
          <cell r="C796" t="str">
            <v>ф/х</v>
          </cell>
          <cell r="D796" t="str">
            <v>Беруний</v>
          </cell>
          <cell r="E796" t="str">
            <v>Зафаробод</v>
          </cell>
          <cell r="F796">
            <v>66000</v>
          </cell>
          <cell r="J796">
            <v>10</v>
          </cell>
        </row>
        <row r="797">
          <cell r="A797">
            <v>20</v>
          </cell>
          <cell r="B797" t="str">
            <v>Кувнок ота</v>
          </cell>
          <cell r="C797" t="str">
            <v>ф/х</v>
          </cell>
          <cell r="D797" t="str">
            <v>Беруний</v>
          </cell>
          <cell r="E797" t="str">
            <v>Зафаробод</v>
          </cell>
          <cell r="F797">
            <v>16200</v>
          </cell>
          <cell r="J797">
            <v>8</v>
          </cell>
        </row>
        <row r="798">
          <cell r="A798">
            <v>21</v>
          </cell>
          <cell r="B798" t="str">
            <v>Куш кир-Дукур сой</v>
          </cell>
          <cell r="C798" t="str">
            <v>ф/х</v>
          </cell>
          <cell r="D798" t="str">
            <v>Беруний</v>
          </cell>
          <cell r="E798" t="str">
            <v>Зафаробод</v>
          </cell>
          <cell r="F798">
            <v>28900</v>
          </cell>
          <cell r="J798">
            <v>12</v>
          </cell>
        </row>
        <row r="799">
          <cell r="A799">
            <v>22</v>
          </cell>
          <cell r="B799" t="str">
            <v>Марат-Миржалол</v>
          </cell>
          <cell r="C799" t="str">
            <v>ф/х</v>
          </cell>
          <cell r="D799" t="str">
            <v>Беруний</v>
          </cell>
          <cell r="E799" t="str">
            <v>Зафаробод</v>
          </cell>
          <cell r="F799">
            <v>24200</v>
          </cell>
          <cell r="J799">
            <v>8</v>
          </cell>
        </row>
        <row r="800">
          <cell r="A800">
            <v>23</v>
          </cell>
          <cell r="B800" t="str">
            <v>Махаммат ота авлоди</v>
          </cell>
          <cell r="C800" t="str">
            <v>ф/х</v>
          </cell>
          <cell r="D800" t="str">
            <v>Беруний</v>
          </cell>
          <cell r="E800" t="str">
            <v>Зафаробод</v>
          </cell>
          <cell r="F800">
            <v>9200</v>
          </cell>
          <cell r="J800">
            <v>11</v>
          </cell>
        </row>
        <row r="801">
          <cell r="A801">
            <v>24</v>
          </cell>
          <cell r="B801" t="str">
            <v>Наката</v>
          </cell>
          <cell r="C801" t="str">
            <v>ф/х</v>
          </cell>
          <cell r="D801" t="str">
            <v>Беруний</v>
          </cell>
          <cell r="E801" t="str">
            <v>Зафаробод</v>
          </cell>
          <cell r="F801">
            <v>25100</v>
          </cell>
          <cell r="J801">
            <v>12</v>
          </cell>
        </row>
        <row r="802">
          <cell r="A802">
            <v>25</v>
          </cell>
          <cell r="B802" t="str">
            <v>Нозин-Наргиз</v>
          </cell>
          <cell r="C802" t="str">
            <v>ф/х</v>
          </cell>
          <cell r="D802" t="str">
            <v>Беруний</v>
          </cell>
          <cell r="E802" t="str">
            <v>Зафаробод</v>
          </cell>
          <cell r="F802">
            <v>15700</v>
          </cell>
          <cell r="J802">
            <v>14</v>
          </cell>
        </row>
        <row r="803">
          <cell r="A803">
            <v>26</v>
          </cell>
          <cell r="B803" t="str">
            <v>Озод куш самода</v>
          </cell>
          <cell r="C803" t="str">
            <v>ф/х</v>
          </cell>
          <cell r="D803" t="str">
            <v>Беруний</v>
          </cell>
          <cell r="E803" t="str">
            <v>Зафаробод</v>
          </cell>
          <cell r="F803">
            <v>25300</v>
          </cell>
          <cell r="J803">
            <v>12</v>
          </cell>
        </row>
        <row r="804">
          <cell r="A804">
            <v>27</v>
          </cell>
          <cell r="B804" t="str">
            <v xml:space="preserve">Прим-Ёкуббек </v>
          </cell>
          <cell r="C804" t="str">
            <v>ф/х</v>
          </cell>
          <cell r="D804" t="str">
            <v>Беруний</v>
          </cell>
          <cell r="E804" t="str">
            <v>Зафаробод</v>
          </cell>
          <cell r="F804">
            <v>14700</v>
          </cell>
          <cell r="J804">
            <v>8</v>
          </cell>
        </row>
        <row r="805">
          <cell r="A805">
            <v>28</v>
          </cell>
          <cell r="B805" t="str">
            <v>Сайдулхон-Олим</v>
          </cell>
          <cell r="C805" t="str">
            <v>ф/х</v>
          </cell>
          <cell r="D805" t="str">
            <v>Беруний</v>
          </cell>
          <cell r="E805" t="str">
            <v>Зафаробод</v>
          </cell>
          <cell r="F805">
            <v>17400</v>
          </cell>
          <cell r="J805">
            <v>15</v>
          </cell>
        </row>
        <row r="806">
          <cell r="A806">
            <v>29</v>
          </cell>
          <cell r="B806" t="str">
            <v>Тошкудук ота</v>
          </cell>
          <cell r="C806" t="str">
            <v>ф/х</v>
          </cell>
          <cell r="D806" t="str">
            <v>Беруний</v>
          </cell>
          <cell r="E806" t="str">
            <v>Зафаробод</v>
          </cell>
          <cell r="F806">
            <v>18400</v>
          </cell>
          <cell r="J806">
            <v>12</v>
          </cell>
        </row>
        <row r="807">
          <cell r="A807">
            <v>30</v>
          </cell>
          <cell r="B807" t="str">
            <v>Тухтахон-Элбос</v>
          </cell>
          <cell r="C807" t="str">
            <v>ф/х</v>
          </cell>
          <cell r="D807" t="str">
            <v>Беруний</v>
          </cell>
          <cell r="E807" t="str">
            <v>Зафаробод</v>
          </cell>
          <cell r="F807">
            <v>13100</v>
          </cell>
          <cell r="J807">
            <v>8</v>
          </cell>
        </row>
        <row r="808">
          <cell r="A808">
            <v>31</v>
          </cell>
          <cell r="B808" t="str">
            <v>Умиджон Синдаров</v>
          </cell>
          <cell r="C808" t="str">
            <v>ф/х</v>
          </cell>
          <cell r="D808" t="str">
            <v>Беруний</v>
          </cell>
          <cell r="E808" t="str">
            <v>Зафаробод</v>
          </cell>
          <cell r="F808">
            <v>14900</v>
          </cell>
          <cell r="J808">
            <v>13</v>
          </cell>
        </row>
        <row r="809">
          <cell r="A809">
            <v>32</v>
          </cell>
          <cell r="B809" t="str">
            <v>Урол-Достон</v>
          </cell>
          <cell r="C809" t="str">
            <v>ф/х</v>
          </cell>
          <cell r="D809" t="str">
            <v>Беруний</v>
          </cell>
          <cell r="E809" t="str">
            <v>Зафаробод</v>
          </cell>
          <cell r="F809">
            <v>21900</v>
          </cell>
          <cell r="J809">
            <v>12</v>
          </cell>
        </row>
        <row r="810">
          <cell r="A810">
            <v>33</v>
          </cell>
          <cell r="B810" t="str">
            <v>Фазлиддин Аблакимов</v>
          </cell>
          <cell r="C810" t="str">
            <v>ф/х</v>
          </cell>
          <cell r="D810" t="str">
            <v>Беруний</v>
          </cell>
          <cell r="E810" t="str">
            <v>Зафаробод</v>
          </cell>
          <cell r="F810">
            <v>12000</v>
          </cell>
          <cell r="J810">
            <v>10</v>
          </cell>
        </row>
        <row r="811">
          <cell r="A811">
            <v>34</v>
          </cell>
          <cell r="B811" t="str">
            <v>Хайдар кул буйи</v>
          </cell>
          <cell r="C811" t="str">
            <v>ф/х</v>
          </cell>
          <cell r="D811" t="str">
            <v>Беруний</v>
          </cell>
          <cell r="E811" t="str">
            <v>Зафаробод</v>
          </cell>
          <cell r="F811">
            <v>22800</v>
          </cell>
          <cell r="J811">
            <v>12</v>
          </cell>
        </row>
        <row r="812">
          <cell r="A812">
            <v>35</v>
          </cell>
          <cell r="B812" t="str">
            <v>Хилол</v>
          </cell>
          <cell r="C812" t="str">
            <v>ф/х</v>
          </cell>
          <cell r="D812" t="str">
            <v>Беруний</v>
          </cell>
          <cell r="E812" t="str">
            <v>Зафаробод</v>
          </cell>
          <cell r="F812">
            <v>74600</v>
          </cell>
          <cell r="J812">
            <v>13</v>
          </cell>
        </row>
        <row r="813">
          <cell r="A813">
            <v>36</v>
          </cell>
          <cell r="B813" t="str">
            <v>Хиссиёт</v>
          </cell>
          <cell r="C813" t="str">
            <v>ф/х</v>
          </cell>
          <cell r="D813" t="str">
            <v>Беруний</v>
          </cell>
          <cell r="E813" t="str">
            <v>Зафаробод</v>
          </cell>
          <cell r="F813">
            <v>10800</v>
          </cell>
          <cell r="J813">
            <v>5</v>
          </cell>
        </row>
        <row r="814">
          <cell r="A814">
            <v>37</v>
          </cell>
          <cell r="B814" t="str">
            <v>Хорун- Ар-Рашид</v>
          </cell>
          <cell r="C814" t="str">
            <v>ф/х</v>
          </cell>
          <cell r="D814" t="str">
            <v>Беруний</v>
          </cell>
          <cell r="E814" t="str">
            <v>Зафаробод</v>
          </cell>
          <cell r="F814">
            <v>9100</v>
          </cell>
          <cell r="J814">
            <v>5</v>
          </cell>
        </row>
        <row r="815">
          <cell r="A815">
            <v>38</v>
          </cell>
          <cell r="B815" t="str">
            <v>Хосилбек-Камол</v>
          </cell>
          <cell r="C815" t="str">
            <v>ф/х</v>
          </cell>
          <cell r="D815" t="str">
            <v>Беруний</v>
          </cell>
          <cell r="E815" t="str">
            <v>Зафаробод</v>
          </cell>
          <cell r="F815">
            <v>14400</v>
          </cell>
          <cell r="J815">
            <v>3</v>
          </cell>
        </row>
        <row r="816">
          <cell r="A816">
            <v>39</v>
          </cell>
          <cell r="B816" t="str">
            <v>Шерпанжа</v>
          </cell>
          <cell r="C816" t="str">
            <v>ф/х</v>
          </cell>
          <cell r="D816" t="str">
            <v>Беруний</v>
          </cell>
          <cell r="E816" t="str">
            <v>Зафаробод</v>
          </cell>
          <cell r="F816">
            <v>9400</v>
          </cell>
          <cell r="J816">
            <v>5</v>
          </cell>
        </row>
        <row r="817">
          <cell r="A817">
            <v>40</v>
          </cell>
          <cell r="B817" t="str">
            <v>Ширин-1</v>
          </cell>
          <cell r="C817" t="str">
            <v>ф/х</v>
          </cell>
          <cell r="D817" t="str">
            <v>Беруний</v>
          </cell>
          <cell r="E817" t="str">
            <v>Зафаробод</v>
          </cell>
          <cell r="F817">
            <v>16700</v>
          </cell>
          <cell r="J817">
            <v>7</v>
          </cell>
        </row>
        <row r="818">
          <cell r="A818">
            <v>41</v>
          </cell>
          <cell r="B818" t="str">
            <v>Шох Усмонлик-Элёр</v>
          </cell>
          <cell r="C818" t="str">
            <v>ф/х</v>
          </cell>
          <cell r="D818" t="str">
            <v>Беруний</v>
          </cell>
          <cell r="E818" t="str">
            <v>Зафаробод</v>
          </cell>
          <cell r="F818">
            <v>17400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фориш_свод"/>
      <sheetName val="Фориш_2003"/>
      <sheetName val="Жиззах_янги_раз"/>
      <sheetName val="Зан-ть(р-ны)"/>
      <sheetName val="БД"/>
      <sheetName val="фориш_свод1"/>
      <sheetName val="Фориш_20031"/>
      <sheetName val="Жиззах_янги_раз1"/>
      <sheetName val="оборот"/>
    </sheetNames>
    <sheetDataSet>
      <sheetData sheetId="0">
        <row r="4">
          <cell r="O4">
            <v>67.099999999999994</v>
          </cell>
        </row>
      </sheetData>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refreshError="1"/>
      <sheetData sheetId="13"/>
      <sheetData sheetId="14">
        <row r="4">
          <cell r="O4">
            <v>67.099999999999994</v>
          </cell>
        </row>
      </sheetData>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Ер Ресурс"/>
      <sheetName val="URGDSPL"/>
      <sheetName val="оборот"/>
      <sheetName val="фориш_свод"/>
      <sheetName val="Фориш_2003"/>
      <sheetName val="Жиззах_янги_раз"/>
      <sheetName val="Ер_Ресурс"/>
      <sheetName val="База"/>
      <sheetName val="фориш_свод1"/>
      <sheetName val="Фориш_20031"/>
      <sheetName val="Жиззах_янги_раз1"/>
      <sheetName val="Ер_Ресурс1"/>
      <sheetName val="Зан-ть(р-ны)"/>
      <sheetName val="режа"/>
    </sheetNames>
    <sheetDataSet>
      <sheetData sheetId="0"/>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row r="4">
          <cell r="O4">
            <v>67.099999999999994</v>
          </cell>
        </row>
      </sheetData>
      <sheetData sheetId="13">
        <row r="4">
          <cell r="O4">
            <v>67.099999999999994</v>
          </cell>
        </row>
      </sheetData>
      <sheetData sheetId="14" refreshError="1"/>
      <sheetData sheetId="15"/>
      <sheetData sheetId="16">
        <row r="4">
          <cell r="O4">
            <v>67.099999999999994</v>
          </cell>
        </row>
      </sheetData>
      <sheetData sheetId="17"/>
      <sheetData sheetId="18"/>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Ер Ресурс"/>
      <sheetName val="На_учете"/>
      <sheetName val="Раб_места"/>
      <sheetName val="Перепод_"/>
      <sheetName val="Общ_работ_"/>
      <sheetName val="Фориш_2003"/>
      <sheetName val="Ер_Ресурс"/>
      <sheetName val="режа"/>
      <sheetName val="На_учете1"/>
      <sheetName val="Раб_места1"/>
      <sheetName val="Перепод_1"/>
      <sheetName val="Общ_работ_1"/>
      <sheetName val="Фориш_20031"/>
      <sheetName val="Ер_Ресурс1"/>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jnht, rjhpbyf"/>
      <sheetName val="Варианты"/>
      <sheetName val="Фориш 2003"/>
      <sheetName val="URGDSPL"/>
      <sheetName val="Лист1"/>
      <sheetName val="효율계획(당월)"/>
      <sheetName val="gjnht,_rjhpbyf"/>
      <sheetName val="Фориш_2003"/>
      <sheetName val="Results"/>
      <sheetName val="Store"/>
      <sheetName val="Трест02-28факт "/>
      <sheetName val="Зан-ть(р-ны)"/>
      <sheetName val="Тахлил туловчи"/>
      <sheetName val="BESHKENT"/>
      <sheetName val="режа"/>
      <sheetName val="физ.тон"/>
      <sheetName val="????(??)"/>
      <sheetName val="Прогноз"/>
      <sheetName val="Ер Ресурс"/>
      <sheetName val="Массив"/>
      <sheetName val="Курс"/>
      <sheetName val="Топливо-энергия"/>
      <sheetName val="____(__)"/>
      <sheetName val="gjnht,_rjhpbyf1"/>
      <sheetName val="Фориш_20031"/>
      <sheetName val="Трест02-28факт_"/>
      <sheetName val="Тахлил_туловчи"/>
      <sheetName val="gjnht,_rjhpbyf2"/>
      <sheetName val="Фориш_20032"/>
      <sheetName val="Трест02-28факт_1"/>
      <sheetName val="Тахлил_туловчи1"/>
      <sheetName val="физ_тон"/>
      <sheetName val="Ер_Ресурс"/>
      <sheetName val="gjnht,_rjhpbyf4"/>
      <sheetName val="Фориш_20034"/>
      <sheetName val="Трест02-28факт_3"/>
      <sheetName val="Тахлил_туловчи3"/>
      <sheetName val="физ_тон2"/>
      <sheetName val="Ер_Ресурс2"/>
      <sheetName val="gjnht,_rjhpbyf3"/>
      <sheetName val="Фориш_20033"/>
      <sheetName val="Трест02-28факт_2"/>
      <sheetName val="Тахлил_туловчи2"/>
      <sheetName val="физ_тон1"/>
      <sheetName val="Ер_Ресурс1"/>
      <sheetName val="жиззах янги раз"/>
      <sheetName val="ГТК_Минфин_факт"/>
      <sheetName val="gjnht,_rjhpbyf5"/>
      <sheetName val="Фориш_20035"/>
      <sheetName val="Трест02-28факт_4"/>
      <sheetName val="Тахлил_туловчи4"/>
      <sheetName val="физ_тон3"/>
      <sheetName val="Ер_Ресурс3"/>
      <sheetName val="жиззах_янги_раз"/>
      <sheetName val="KAT2344"/>
      <sheetName val="для ГАКа"/>
      <sheetName val="База"/>
      <sheetName val="Data input"/>
      <sheetName val="gjnht,_rjhpbyf6"/>
      <sheetName val="Фориш_20036"/>
      <sheetName val="Трест02-28факт_5"/>
      <sheetName val="Тахлил_туловчи5"/>
      <sheetName val="физ_тон4"/>
      <sheetName val="Ер_Ресурс4"/>
      <sheetName val="жиззах_янги_раз1"/>
      <sheetName val="для_ГАКа1"/>
      <sheetName val="для_ГАКа"/>
      <sheetName val="gjnht,_rjhpbyf7"/>
      <sheetName val="Фориш_20037"/>
      <sheetName val="Трест02-28факт_6"/>
      <sheetName val="Тахлил_туловчи6"/>
      <sheetName val="физ_тон5"/>
      <sheetName val="Ер_Ресурс5"/>
      <sheetName val="ВВОД"/>
      <sheetName val="gjnht,_rjhpbyf8"/>
      <sheetName val="Фориш_20038"/>
      <sheetName val="Трест02-28факт_7"/>
      <sheetName val="Тахлил_туловчи7"/>
      <sheetName val="физ_тон6"/>
      <sheetName val="Ер_Ресурс6"/>
      <sheetName val="жиззах_янги_раз2"/>
      <sheetName val="для_ГАКа2"/>
      <sheetName val="Data_input"/>
      <sheetName val="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sheetData sheetId="50"/>
      <sheetData sheetId="51"/>
      <sheetData sheetId="52"/>
      <sheetData sheetId="53"/>
      <sheetData sheetId="54"/>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Налоги"/>
      <sheetName val="Исх. "/>
      <sheetName val="ТЭП"/>
      <sheetName val="___"/>
      <sheetName val="Чувств"/>
      <sheetName val="Диагр."/>
      <sheetName val="Диаг1"/>
      <sheetName val="Диаг.6"/>
      <sheetName val="Диагр"/>
      <sheetName val="Диаг-"/>
      <sheetName val="Диаг 3"/>
      <sheetName val="Диаграмма1"/>
      <sheetName val="Input1"/>
      <sheetName val="Loans1"/>
      <sheetName val="Input3"/>
      <sheetName val="Input4"/>
      <sheetName val="Диаг -1"/>
      <sheetName val="Taxes"/>
      <sheetName val="Project Cost"/>
      <sheetName val="FinPlan"/>
      <sheetName val="Depreciat"/>
      <sheetName val="ProdPlan"/>
      <sheetName val="SalePlan"/>
      <sheetName val="CostTotal"/>
      <sheetName val="Loans"/>
      <sheetName val="CostSold"/>
      <sheetName val="Себестоимость"/>
      <sheetName val="ProfLoss"/>
      <sheetName val="WorkCap"/>
      <sheetName val="CashFlow"/>
      <sheetName val="Present"/>
      <sheetName val="Balance"/>
      <sheetName val="IRR"/>
      <sheetName val="BreakPoint"/>
      <sheetName val="ProfLoss (2)"/>
      <sheetName val="WorkCap (2)"/>
      <sheetName val="Ф1"/>
      <sheetName val="Ф2"/>
      <sheetName val="Класс"/>
      <sheetName val="Сост Фотон"/>
      <sheetName val="1"/>
      <sheetName val="2"/>
      <sheetName val="3"/>
      <sheetName val="Лист1"/>
      <sheetName val="Финанализ123"/>
      <sheetName val="Исх__"/>
      <sheetName val="Диагр_"/>
      <sheetName val="Диаг_6"/>
      <sheetName val="Диаг_3"/>
      <sheetName val="Диаг_-1"/>
      <sheetName val="Project_Cost"/>
      <sheetName val="ProfLoss_(2)"/>
      <sheetName val="WorkCap_(2)"/>
      <sheetName val="Сост_Фотон"/>
      <sheetName val="реж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500</v>
          </cell>
        </row>
        <row r="8">
          <cell r="C8">
            <v>2500</v>
          </cell>
        </row>
        <row r="9">
          <cell r="C9">
            <v>1000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Tit"/>
      <sheetName val="январь ойи"/>
      <sheetName val="Results"/>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максади"/>
      <sheetName val="Худуд"/>
      <sheetName val="ПАСТДАРГОМ (2)"/>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ССЫЛКА"/>
      <sheetName val="инф"/>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2 доход-вариант с формулой"/>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efreshError="1"/>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ow r="4">
          <cell r="O4">
            <v>67.099999999999994</v>
          </cell>
        </row>
      </sheetData>
      <sheetData sheetId="74" refreshError="1"/>
      <sheetData sheetId="75" refreshError="1"/>
      <sheetData sheetId="76" refreshError="1"/>
      <sheetData sheetId="77">
        <row r="4">
          <cell r="O4">
            <v>67.099999999999994</v>
          </cell>
        </row>
      </sheetData>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sheetData sheetId="84"/>
      <sheetData sheetId="85"/>
      <sheetData sheetId="86"/>
      <sheetData sheetId="87"/>
      <sheetData sheetId="8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s>
    <sheetDataSet>
      <sheetData sheetId="0"/>
      <sheetData sheetId="1"/>
      <sheetData sheetId="2"/>
      <sheetData sheetId="3"/>
      <sheetData sheetId="4">
        <row r="5">
          <cell r="E5" t="str">
            <v>в том числе</v>
          </cell>
        </row>
      </sheetData>
      <sheetData sheetId="5"/>
      <sheetData sheetId="6" refreshError="1"/>
      <sheetData sheetId="7" refreshError="1"/>
      <sheetData sheetId="8"/>
      <sheetData sheetId="9"/>
      <sheetData sheetId="10"/>
      <sheetData sheetId="1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Зан-ть(р-ны)"/>
      <sheetName val="Фориш 2003"/>
      <sheetName val="results"/>
      <sheetName val="ГТК_Минфин_факт"/>
      <sheetName val="Прогноз"/>
      <sheetName val="Фориш_2003"/>
      <sheetName val="c"/>
    </sheetNames>
    <sheetDataSet>
      <sheetData sheetId="0">
        <row r="124">
          <cell r="Q124">
            <v>0.5</v>
          </cell>
        </row>
      </sheetData>
      <sheetData sheetId="1"/>
      <sheetData sheetId="2"/>
      <sheetData sheetId="3" refreshError="1"/>
      <sheetData sheetId="4" refreshError="1"/>
      <sheetData sheetId="5" refreshError="1"/>
      <sheetData sheetId="6"/>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Лист2"/>
      <sheetName val="оборот"/>
      <sheetName val="BAL"/>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экс хар"/>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sheetData sheetId="32"/>
      <sheetData sheetId="33"/>
      <sheetData sheetId="34"/>
      <sheetData sheetId="35"/>
      <sheetData sheetId="36"/>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Results"/>
      <sheetName val="MIN-MAX"/>
      <sheetName val="Prog. rost tarifov"/>
      <sheetName val="акт_сверка"/>
      <sheetName val="Куритиш_нормаси"/>
      <sheetName val="Фориш_2003"/>
      <sheetName val="МФО_руйхат"/>
      <sheetName val="Ер_Ресурс"/>
      <sheetName val="21 шакл"/>
      <sheetName val="табли 4 местний совет"/>
      <sheetName val="акт_сверка1"/>
      <sheetName val="Куритиш_нормаси1"/>
      <sheetName val="Фориш_20031"/>
      <sheetName val="МФО_руйхат1"/>
      <sheetName val="Ер_Ресурс1"/>
      <sheetName val="Prog__rost_tarifov"/>
      <sheetName val="лист1"/>
      <sheetName val="свод_СвС"/>
      <sheetName val="Опс партия 2005-2этап"/>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ВВОД"/>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N54">
            <v>9</v>
          </cell>
          <cell r="O54">
            <v>2</v>
          </cell>
          <cell r="P54">
            <v>1</v>
          </cell>
        </row>
        <row r="55">
          <cell r="A55" t="str">
            <v>С-912</v>
          </cell>
          <cell r="B55" t="str">
            <v>С-9</v>
          </cell>
          <cell r="C55">
            <v>1</v>
          </cell>
          <cell r="D55">
            <v>2</v>
          </cell>
          <cell r="E55">
            <v>108920</v>
          </cell>
          <cell r="N55">
            <v>9</v>
          </cell>
          <cell r="O55">
            <v>2</v>
          </cell>
          <cell r="P55">
            <v>1</v>
          </cell>
        </row>
        <row r="56">
          <cell r="A56" t="str">
            <v>С-913</v>
          </cell>
          <cell r="B56" t="str">
            <v>С-9</v>
          </cell>
          <cell r="C56">
            <v>1</v>
          </cell>
          <cell r="D56">
            <v>3</v>
          </cell>
          <cell r="E56">
            <v>87110</v>
          </cell>
          <cell r="N56">
            <v>9</v>
          </cell>
          <cell r="O56">
            <v>2</v>
          </cell>
          <cell r="P56">
            <v>1</v>
          </cell>
        </row>
        <row r="57">
          <cell r="A57" t="str">
            <v>С-921</v>
          </cell>
          <cell r="B57" t="str">
            <v>С-9</v>
          </cell>
          <cell r="C57">
            <v>2</v>
          </cell>
          <cell r="D57">
            <v>1</v>
          </cell>
          <cell r="E57">
            <v>96590</v>
          </cell>
          <cell r="N57">
            <v>9</v>
          </cell>
          <cell r="O57">
            <v>2</v>
          </cell>
          <cell r="P57">
            <v>1</v>
          </cell>
        </row>
        <row r="58">
          <cell r="A58" t="str">
            <v>С-922</v>
          </cell>
          <cell r="B58" t="str">
            <v>С-9</v>
          </cell>
          <cell r="C58">
            <v>2</v>
          </cell>
          <cell r="D58">
            <v>2</v>
          </cell>
          <cell r="E58">
            <v>93720</v>
          </cell>
          <cell r="N58">
            <v>9</v>
          </cell>
          <cell r="O58">
            <v>2</v>
          </cell>
          <cell r="P58">
            <v>1</v>
          </cell>
        </row>
        <row r="59">
          <cell r="A59" t="str">
            <v>С-923</v>
          </cell>
          <cell r="B59" t="str">
            <v>С-9</v>
          </cell>
          <cell r="C59">
            <v>2</v>
          </cell>
          <cell r="D59">
            <v>3</v>
          </cell>
          <cell r="E59">
            <v>86190</v>
          </cell>
          <cell r="N59">
            <v>9</v>
          </cell>
          <cell r="O59">
            <v>2</v>
          </cell>
          <cell r="P59">
            <v>1</v>
          </cell>
        </row>
        <row r="60">
          <cell r="A60" t="str">
            <v>С-931</v>
          </cell>
          <cell r="B60" t="str">
            <v>С-9</v>
          </cell>
          <cell r="C60">
            <v>3</v>
          </cell>
          <cell r="D60">
            <v>1</v>
          </cell>
          <cell r="E60">
            <v>89490</v>
          </cell>
          <cell r="N60">
            <v>9</v>
          </cell>
          <cell r="O60">
            <v>2</v>
          </cell>
          <cell r="P60">
            <v>1</v>
          </cell>
        </row>
        <row r="61">
          <cell r="A61" t="str">
            <v>С-932</v>
          </cell>
          <cell r="B61" t="str">
            <v>С-9</v>
          </cell>
          <cell r="C61">
            <v>3</v>
          </cell>
          <cell r="D61">
            <v>2</v>
          </cell>
          <cell r="E61">
            <v>79620</v>
          </cell>
          <cell r="N61">
            <v>9</v>
          </cell>
          <cell r="O61">
            <v>2</v>
          </cell>
          <cell r="P61">
            <v>1</v>
          </cell>
        </row>
        <row r="62">
          <cell r="A62" t="str">
            <v>С-933</v>
          </cell>
          <cell r="B62" t="str">
            <v>С-9</v>
          </cell>
          <cell r="C62">
            <v>3</v>
          </cell>
          <cell r="D62">
            <v>3</v>
          </cell>
          <cell r="E62">
            <v>56340</v>
          </cell>
          <cell r="N62">
            <v>9</v>
          </cell>
          <cell r="O62">
            <v>2</v>
          </cell>
          <cell r="P62">
            <v>1</v>
          </cell>
        </row>
        <row r="63">
          <cell r="A63" t="str">
            <v>С-941</v>
          </cell>
          <cell r="B63" t="str">
            <v>С-9</v>
          </cell>
          <cell r="C63">
            <v>4</v>
          </cell>
          <cell r="D63">
            <v>1</v>
          </cell>
          <cell r="E63">
            <v>66690</v>
          </cell>
          <cell r="N63">
            <v>9</v>
          </cell>
          <cell r="O63">
            <v>2</v>
          </cell>
          <cell r="P63">
            <v>1</v>
          </cell>
        </row>
        <row r="64">
          <cell r="A64" t="str">
            <v>С-942</v>
          </cell>
          <cell r="B64" t="str">
            <v>С-9</v>
          </cell>
          <cell r="C64">
            <v>4</v>
          </cell>
          <cell r="D64">
            <v>2</v>
          </cell>
          <cell r="E64">
            <v>51660</v>
          </cell>
          <cell r="N64">
            <v>9</v>
          </cell>
          <cell r="O64">
            <v>2</v>
          </cell>
          <cell r="P64">
            <v>1</v>
          </cell>
        </row>
        <row r="65">
          <cell r="A65" t="str">
            <v>С-943</v>
          </cell>
          <cell r="B65" t="str">
            <v>С-9</v>
          </cell>
          <cell r="C65">
            <v>4</v>
          </cell>
          <cell r="D65">
            <v>3</v>
          </cell>
          <cell r="E65">
            <v>39450</v>
          </cell>
          <cell r="N65">
            <v>9</v>
          </cell>
          <cell r="O65">
            <v>2</v>
          </cell>
          <cell r="P65">
            <v>1</v>
          </cell>
        </row>
        <row r="66">
          <cell r="A66" t="str">
            <v>С-953</v>
          </cell>
          <cell r="B66" t="str">
            <v>С-9</v>
          </cell>
          <cell r="C66">
            <v>5</v>
          </cell>
          <cell r="D66">
            <v>3</v>
          </cell>
          <cell r="E66">
            <v>27680</v>
          </cell>
          <cell r="N66">
            <v>9</v>
          </cell>
          <cell r="O66">
            <v>2</v>
          </cell>
          <cell r="P66">
            <v>1</v>
          </cell>
        </row>
        <row r="67">
          <cell r="A67" t="str">
            <v>С-1011</v>
          </cell>
          <cell r="B67" t="str">
            <v>С-10</v>
          </cell>
          <cell r="C67">
            <v>1</v>
          </cell>
          <cell r="D67">
            <v>1</v>
          </cell>
          <cell r="E67">
            <v>111720</v>
          </cell>
          <cell r="N67">
            <v>9</v>
          </cell>
          <cell r="O67">
            <v>2</v>
          </cell>
          <cell r="P67">
            <v>1</v>
          </cell>
        </row>
        <row r="68">
          <cell r="A68" t="str">
            <v>С-1012</v>
          </cell>
          <cell r="B68" t="str">
            <v>С-10</v>
          </cell>
          <cell r="C68">
            <v>1</v>
          </cell>
          <cell r="D68">
            <v>2</v>
          </cell>
          <cell r="E68">
            <v>108920</v>
          </cell>
          <cell r="N68">
            <v>9</v>
          </cell>
          <cell r="O68">
            <v>2</v>
          </cell>
          <cell r="P68">
            <v>1</v>
          </cell>
        </row>
        <row r="69">
          <cell r="A69" t="str">
            <v>С-1013</v>
          </cell>
          <cell r="B69" t="str">
            <v>С-10</v>
          </cell>
          <cell r="C69">
            <v>1</v>
          </cell>
          <cell r="D69">
            <v>3</v>
          </cell>
          <cell r="E69">
            <v>87110</v>
          </cell>
          <cell r="N69">
            <v>9</v>
          </cell>
          <cell r="O69">
            <v>2</v>
          </cell>
          <cell r="P69">
            <v>1</v>
          </cell>
        </row>
        <row r="70">
          <cell r="A70" t="str">
            <v>С-1021</v>
          </cell>
          <cell r="B70" t="str">
            <v>С-10</v>
          </cell>
          <cell r="C70">
            <v>2</v>
          </cell>
          <cell r="D70">
            <v>1</v>
          </cell>
          <cell r="E70">
            <v>96590</v>
          </cell>
          <cell r="N70">
            <v>9</v>
          </cell>
          <cell r="O70">
            <v>2</v>
          </cell>
          <cell r="P70">
            <v>1</v>
          </cell>
        </row>
        <row r="71">
          <cell r="A71" t="str">
            <v>С-1022</v>
          </cell>
          <cell r="B71" t="str">
            <v>С-10</v>
          </cell>
          <cell r="C71">
            <v>2</v>
          </cell>
          <cell r="D71">
            <v>2</v>
          </cell>
          <cell r="E71">
            <v>93720</v>
          </cell>
          <cell r="N71">
            <v>9</v>
          </cell>
          <cell r="O71">
            <v>2</v>
          </cell>
          <cell r="P71">
            <v>1</v>
          </cell>
        </row>
        <row r="72">
          <cell r="A72" t="str">
            <v>С-1023</v>
          </cell>
          <cell r="B72" t="str">
            <v>С-10</v>
          </cell>
          <cell r="C72">
            <v>2</v>
          </cell>
          <cell r="D72">
            <v>3</v>
          </cell>
          <cell r="E72">
            <v>86190</v>
          </cell>
          <cell r="N72">
            <v>9</v>
          </cell>
          <cell r="O72">
            <v>2</v>
          </cell>
          <cell r="P72">
            <v>1</v>
          </cell>
        </row>
        <row r="73">
          <cell r="A73" t="str">
            <v>С-1031</v>
          </cell>
          <cell r="B73" t="str">
            <v>С-10</v>
          </cell>
          <cell r="C73">
            <v>3</v>
          </cell>
          <cell r="D73">
            <v>1</v>
          </cell>
          <cell r="E73">
            <v>89490</v>
          </cell>
          <cell r="N73">
            <v>9</v>
          </cell>
          <cell r="O73">
            <v>2</v>
          </cell>
          <cell r="P73">
            <v>1</v>
          </cell>
        </row>
        <row r="74">
          <cell r="A74" t="str">
            <v>С-1032</v>
          </cell>
          <cell r="B74" t="str">
            <v>С-10</v>
          </cell>
          <cell r="C74">
            <v>3</v>
          </cell>
          <cell r="D74">
            <v>2</v>
          </cell>
          <cell r="E74">
            <v>79620</v>
          </cell>
          <cell r="N74">
            <v>9</v>
          </cell>
          <cell r="O74">
            <v>2</v>
          </cell>
          <cell r="P74">
            <v>1</v>
          </cell>
        </row>
        <row r="75">
          <cell r="A75" t="str">
            <v>С-1033</v>
          </cell>
          <cell r="B75" t="str">
            <v>С-10</v>
          </cell>
          <cell r="C75">
            <v>3</v>
          </cell>
          <cell r="D75">
            <v>3</v>
          </cell>
          <cell r="E75">
            <v>56340</v>
          </cell>
          <cell r="N75">
            <v>9</v>
          </cell>
          <cell r="O75">
            <v>2</v>
          </cell>
          <cell r="P75">
            <v>1</v>
          </cell>
        </row>
        <row r="76">
          <cell r="A76" t="str">
            <v>С-1041</v>
          </cell>
          <cell r="B76" t="str">
            <v>С-10</v>
          </cell>
          <cell r="C76">
            <v>4</v>
          </cell>
          <cell r="D76">
            <v>1</v>
          </cell>
          <cell r="E76">
            <v>66690</v>
          </cell>
          <cell r="N76">
            <v>9</v>
          </cell>
          <cell r="O76">
            <v>2</v>
          </cell>
          <cell r="P76">
            <v>1</v>
          </cell>
        </row>
        <row r="77">
          <cell r="A77" t="str">
            <v>С-1042</v>
          </cell>
          <cell r="B77" t="str">
            <v>С-10</v>
          </cell>
          <cell r="C77">
            <v>4</v>
          </cell>
          <cell r="D77">
            <v>2</v>
          </cell>
          <cell r="E77">
            <v>51660</v>
          </cell>
          <cell r="N77">
            <v>9</v>
          </cell>
          <cell r="O77">
            <v>2</v>
          </cell>
          <cell r="P77">
            <v>1</v>
          </cell>
        </row>
        <row r="78">
          <cell r="A78" t="str">
            <v>С-1043</v>
          </cell>
          <cell r="B78" t="str">
            <v>С-10</v>
          </cell>
          <cell r="C78">
            <v>4</v>
          </cell>
          <cell r="D78">
            <v>3</v>
          </cell>
          <cell r="E78">
            <v>39450</v>
          </cell>
          <cell r="N78">
            <v>9</v>
          </cell>
          <cell r="O78">
            <v>2</v>
          </cell>
          <cell r="P78">
            <v>1</v>
          </cell>
        </row>
        <row r="79">
          <cell r="A79" t="str">
            <v>С-1053</v>
          </cell>
          <cell r="B79" t="str">
            <v>С-10</v>
          </cell>
          <cell r="C79">
            <v>5</v>
          </cell>
          <cell r="D79">
            <v>3</v>
          </cell>
          <cell r="E79">
            <v>27680</v>
          </cell>
          <cell r="N79">
            <v>9</v>
          </cell>
          <cell r="O79">
            <v>2</v>
          </cell>
          <cell r="P79">
            <v>1</v>
          </cell>
        </row>
        <row r="80">
          <cell r="A80" t="str">
            <v>Т-611</v>
          </cell>
          <cell r="B80" t="str">
            <v>Т-6</v>
          </cell>
          <cell r="C80">
            <v>1</v>
          </cell>
          <cell r="D80">
            <v>1</v>
          </cell>
          <cell r="E80">
            <v>225620</v>
          </cell>
          <cell r="N80">
            <v>9</v>
          </cell>
          <cell r="O80">
            <v>2</v>
          </cell>
          <cell r="P80">
            <v>1</v>
          </cell>
        </row>
        <row r="81">
          <cell r="A81" t="str">
            <v>Т-612</v>
          </cell>
          <cell r="B81" t="str">
            <v>Т-6</v>
          </cell>
          <cell r="C81">
            <v>1</v>
          </cell>
          <cell r="D81">
            <v>2</v>
          </cell>
          <cell r="E81">
            <v>219760</v>
          </cell>
          <cell r="N81">
            <v>9</v>
          </cell>
          <cell r="O81">
            <v>2</v>
          </cell>
          <cell r="P81">
            <v>1</v>
          </cell>
        </row>
        <row r="82">
          <cell r="A82" t="str">
            <v>Т-613</v>
          </cell>
          <cell r="B82" t="str">
            <v>Т-6</v>
          </cell>
          <cell r="C82">
            <v>1</v>
          </cell>
          <cell r="D82">
            <v>3</v>
          </cell>
          <cell r="E82">
            <v>175890</v>
          </cell>
          <cell r="N82">
            <v>9</v>
          </cell>
          <cell r="O82">
            <v>2</v>
          </cell>
          <cell r="P82">
            <v>1</v>
          </cell>
        </row>
        <row r="83">
          <cell r="A83" t="str">
            <v>Т-621</v>
          </cell>
          <cell r="B83" t="str">
            <v>Т-6</v>
          </cell>
          <cell r="C83">
            <v>2</v>
          </cell>
          <cell r="D83">
            <v>1</v>
          </cell>
          <cell r="E83">
            <v>195000</v>
          </cell>
          <cell r="N83">
            <v>9</v>
          </cell>
          <cell r="O83">
            <v>2</v>
          </cell>
          <cell r="P83">
            <v>1</v>
          </cell>
        </row>
        <row r="84">
          <cell r="A84" t="str">
            <v>Т-622</v>
          </cell>
          <cell r="B84" t="str">
            <v>Т-6</v>
          </cell>
          <cell r="C84">
            <v>2</v>
          </cell>
          <cell r="D84">
            <v>2</v>
          </cell>
          <cell r="E84">
            <v>189150</v>
          </cell>
          <cell r="N84">
            <v>9</v>
          </cell>
          <cell r="O84">
            <v>2</v>
          </cell>
          <cell r="P84">
            <v>1</v>
          </cell>
        </row>
        <row r="85">
          <cell r="A85" t="str">
            <v>Т-623</v>
          </cell>
          <cell r="B85" t="str">
            <v>Т-6</v>
          </cell>
          <cell r="C85">
            <v>2</v>
          </cell>
          <cell r="D85">
            <v>3</v>
          </cell>
          <cell r="E85">
            <v>173940</v>
          </cell>
          <cell r="N85">
            <v>9</v>
          </cell>
          <cell r="O85">
            <v>2</v>
          </cell>
          <cell r="P85">
            <v>1</v>
          </cell>
        </row>
        <row r="86">
          <cell r="A86" t="str">
            <v>Т-631</v>
          </cell>
          <cell r="B86" t="str">
            <v>Т-6</v>
          </cell>
          <cell r="C86">
            <v>3</v>
          </cell>
          <cell r="D86">
            <v>1</v>
          </cell>
          <cell r="E86">
            <v>180570</v>
          </cell>
          <cell r="N86">
            <v>9</v>
          </cell>
          <cell r="O86">
            <v>2</v>
          </cell>
          <cell r="P86">
            <v>1</v>
          </cell>
        </row>
        <row r="87">
          <cell r="A87" t="str">
            <v>Т-632</v>
          </cell>
          <cell r="B87" t="str">
            <v>Т-6</v>
          </cell>
          <cell r="C87">
            <v>3</v>
          </cell>
          <cell r="D87">
            <v>2</v>
          </cell>
          <cell r="E87">
            <v>160680</v>
          </cell>
          <cell r="N87">
            <v>9</v>
          </cell>
          <cell r="O87">
            <v>2</v>
          </cell>
          <cell r="P87">
            <v>1</v>
          </cell>
        </row>
        <row r="88">
          <cell r="A88" t="str">
            <v>Т-633</v>
          </cell>
          <cell r="B88" t="str">
            <v>Т-6</v>
          </cell>
          <cell r="C88">
            <v>3</v>
          </cell>
          <cell r="D88">
            <v>3</v>
          </cell>
          <cell r="E88">
            <v>113680</v>
          </cell>
          <cell r="N88">
            <v>9</v>
          </cell>
          <cell r="O88">
            <v>2</v>
          </cell>
          <cell r="P88">
            <v>1</v>
          </cell>
        </row>
        <row r="89">
          <cell r="A89" t="str">
            <v>Т-641</v>
          </cell>
          <cell r="B89" t="str">
            <v>Т-6</v>
          </cell>
          <cell r="C89">
            <v>4</v>
          </cell>
          <cell r="D89">
            <v>1</v>
          </cell>
          <cell r="E89">
            <v>134550</v>
          </cell>
          <cell r="N89">
            <v>9</v>
          </cell>
          <cell r="O89">
            <v>2</v>
          </cell>
          <cell r="P89">
            <v>1</v>
          </cell>
        </row>
        <row r="90">
          <cell r="A90" t="str">
            <v>Т-642</v>
          </cell>
          <cell r="B90" t="str">
            <v>Т-6</v>
          </cell>
          <cell r="C90">
            <v>4</v>
          </cell>
          <cell r="D90">
            <v>2</v>
          </cell>
          <cell r="E90">
            <v>104320</v>
          </cell>
          <cell r="N90">
            <v>9</v>
          </cell>
          <cell r="O90">
            <v>2</v>
          </cell>
          <cell r="P90">
            <v>1</v>
          </cell>
        </row>
        <row r="91">
          <cell r="A91" t="str">
            <v>Т-643</v>
          </cell>
          <cell r="B91" t="str">
            <v>Т-6</v>
          </cell>
          <cell r="C91">
            <v>4</v>
          </cell>
          <cell r="D91">
            <v>3</v>
          </cell>
          <cell r="E91">
            <v>79760</v>
          </cell>
          <cell r="N91">
            <v>9</v>
          </cell>
          <cell r="O91">
            <v>2</v>
          </cell>
          <cell r="P91">
            <v>1</v>
          </cell>
        </row>
        <row r="92">
          <cell r="A92" t="str">
            <v>Т-653</v>
          </cell>
          <cell r="B92" t="str">
            <v>Т-6</v>
          </cell>
          <cell r="C92">
            <v>5</v>
          </cell>
          <cell r="D92">
            <v>3</v>
          </cell>
          <cell r="E92">
            <v>55960</v>
          </cell>
          <cell r="N92">
            <v>9</v>
          </cell>
          <cell r="O92">
            <v>2</v>
          </cell>
          <cell r="P92">
            <v>1</v>
          </cell>
        </row>
        <row r="93">
          <cell r="A93" t="str">
            <v>Ок-н211</v>
          </cell>
          <cell r="B93" t="str">
            <v>Ок-н2</v>
          </cell>
          <cell r="C93">
            <v>1</v>
          </cell>
          <cell r="D93">
            <v>1</v>
          </cell>
          <cell r="E93">
            <v>295040</v>
          </cell>
          <cell r="N93">
            <v>9</v>
          </cell>
          <cell r="O93">
            <v>2</v>
          </cell>
          <cell r="P93">
            <v>1</v>
          </cell>
        </row>
        <row r="94">
          <cell r="A94" t="str">
            <v>Ок-н212</v>
          </cell>
          <cell r="B94" t="str">
            <v>Ок-н2</v>
          </cell>
          <cell r="C94">
            <v>1</v>
          </cell>
          <cell r="D94">
            <v>2</v>
          </cell>
          <cell r="E94">
            <v>287380</v>
          </cell>
          <cell r="N94">
            <v>9</v>
          </cell>
          <cell r="O94">
            <v>2</v>
          </cell>
          <cell r="P94">
            <v>1</v>
          </cell>
        </row>
        <row r="95">
          <cell r="A95" t="str">
            <v>Ок-н213</v>
          </cell>
          <cell r="B95" t="str">
            <v>Ок-н2</v>
          </cell>
          <cell r="C95">
            <v>1</v>
          </cell>
          <cell r="D95">
            <v>3</v>
          </cell>
          <cell r="E95">
            <v>230010</v>
          </cell>
          <cell r="N95">
            <v>9</v>
          </cell>
          <cell r="O95">
            <v>2</v>
          </cell>
          <cell r="P95">
            <v>1</v>
          </cell>
        </row>
        <row r="96">
          <cell r="A96" t="str">
            <v>Ок-н221</v>
          </cell>
          <cell r="B96" t="str">
            <v>Ок-н2</v>
          </cell>
          <cell r="C96">
            <v>2</v>
          </cell>
          <cell r="D96">
            <v>1</v>
          </cell>
          <cell r="E96">
            <v>255000</v>
          </cell>
          <cell r="N96">
            <v>9</v>
          </cell>
          <cell r="O96">
            <v>2</v>
          </cell>
          <cell r="P96">
            <v>1</v>
          </cell>
        </row>
        <row r="97">
          <cell r="A97" t="str">
            <v>Ок-н222</v>
          </cell>
          <cell r="B97" t="str">
            <v>Ок-н2</v>
          </cell>
          <cell r="C97">
            <v>2</v>
          </cell>
          <cell r="D97">
            <v>2</v>
          </cell>
          <cell r="E97">
            <v>247350</v>
          </cell>
          <cell r="N97">
            <v>9</v>
          </cell>
          <cell r="O97">
            <v>2</v>
          </cell>
          <cell r="P97">
            <v>1</v>
          </cell>
        </row>
        <row r="98">
          <cell r="A98" t="str">
            <v>Ок-н223</v>
          </cell>
          <cell r="B98" t="str">
            <v>Ок-н2</v>
          </cell>
          <cell r="C98">
            <v>2</v>
          </cell>
          <cell r="D98">
            <v>3</v>
          </cell>
          <cell r="E98">
            <v>227460</v>
          </cell>
          <cell r="N98">
            <v>9</v>
          </cell>
          <cell r="O98">
            <v>2</v>
          </cell>
          <cell r="P98">
            <v>1</v>
          </cell>
        </row>
        <row r="99">
          <cell r="A99" t="str">
            <v>Ок-н231</v>
          </cell>
          <cell r="B99" t="str">
            <v>Ок-н2</v>
          </cell>
          <cell r="C99">
            <v>3</v>
          </cell>
          <cell r="D99">
            <v>1</v>
          </cell>
          <cell r="E99">
            <v>236130</v>
          </cell>
          <cell r="N99">
            <v>9</v>
          </cell>
          <cell r="O99">
            <v>2</v>
          </cell>
          <cell r="P99">
            <v>1</v>
          </cell>
        </row>
        <row r="100">
          <cell r="A100" t="str">
            <v>Ок-н232</v>
          </cell>
          <cell r="B100" t="str">
            <v>Ок-н2</v>
          </cell>
          <cell r="C100">
            <v>3</v>
          </cell>
          <cell r="D100">
            <v>2</v>
          </cell>
          <cell r="E100">
            <v>210120</v>
          </cell>
          <cell r="N100">
            <v>9</v>
          </cell>
          <cell r="O100">
            <v>2</v>
          </cell>
          <cell r="P100">
            <v>1</v>
          </cell>
        </row>
        <row r="101">
          <cell r="A101" t="str">
            <v>Ок-н233</v>
          </cell>
          <cell r="B101" t="str">
            <v>Ок-н2</v>
          </cell>
          <cell r="C101">
            <v>3</v>
          </cell>
          <cell r="D101">
            <v>3</v>
          </cell>
          <cell r="E101">
            <v>148660</v>
          </cell>
          <cell r="N101">
            <v>9</v>
          </cell>
          <cell r="O101">
            <v>2</v>
          </cell>
          <cell r="P101">
            <v>1</v>
          </cell>
        </row>
        <row r="102">
          <cell r="A102" t="str">
            <v>Ок-н241</v>
          </cell>
          <cell r="B102" t="str">
            <v>Ок-н2</v>
          </cell>
          <cell r="C102">
            <v>4</v>
          </cell>
          <cell r="D102">
            <v>1</v>
          </cell>
          <cell r="E102">
            <v>175950</v>
          </cell>
          <cell r="N102">
            <v>9</v>
          </cell>
          <cell r="O102">
            <v>2</v>
          </cell>
          <cell r="P102">
            <v>1</v>
          </cell>
        </row>
        <row r="103">
          <cell r="A103" t="str">
            <v>Ок-н242</v>
          </cell>
          <cell r="B103" t="str">
            <v>Ок-н2</v>
          </cell>
          <cell r="C103">
            <v>4</v>
          </cell>
          <cell r="D103">
            <v>2</v>
          </cell>
          <cell r="E103">
            <v>136420</v>
          </cell>
          <cell r="N103">
            <v>9</v>
          </cell>
          <cell r="O103">
            <v>2</v>
          </cell>
          <cell r="P103">
            <v>1</v>
          </cell>
        </row>
        <row r="104">
          <cell r="A104" t="str">
            <v>Ок-н243</v>
          </cell>
          <cell r="B104" t="str">
            <v>Ок-н2</v>
          </cell>
          <cell r="C104">
            <v>4</v>
          </cell>
          <cell r="D104">
            <v>3</v>
          </cell>
          <cell r="E104">
            <v>104300</v>
          </cell>
          <cell r="N104">
            <v>9</v>
          </cell>
          <cell r="O104">
            <v>2</v>
          </cell>
          <cell r="P104">
            <v>1</v>
          </cell>
        </row>
        <row r="105">
          <cell r="A105" t="str">
            <v>Ок-н253</v>
          </cell>
          <cell r="B105" t="str">
            <v>Ок-н2</v>
          </cell>
          <cell r="C105">
            <v>5</v>
          </cell>
          <cell r="D105">
            <v>3</v>
          </cell>
          <cell r="E105">
            <v>73180</v>
          </cell>
          <cell r="N105">
            <v>9</v>
          </cell>
          <cell r="O105">
            <v>2</v>
          </cell>
          <cell r="P105">
            <v>1</v>
          </cell>
        </row>
        <row r="106">
          <cell r="A106" t="str">
            <v>С-1211</v>
          </cell>
          <cell r="B106" t="str">
            <v>С-12</v>
          </cell>
          <cell r="C106">
            <v>1</v>
          </cell>
          <cell r="D106">
            <v>1</v>
          </cell>
          <cell r="E106">
            <v>111720</v>
          </cell>
          <cell r="N106">
            <v>9</v>
          </cell>
          <cell r="O106">
            <v>2</v>
          </cell>
          <cell r="P106">
            <v>1</v>
          </cell>
        </row>
        <row r="107">
          <cell r="A107" t="str">
            <v>С-1212</v>
          </cell>
          <cell r="B107" t="str">
            <v>С-12</v>
          </cell>
          <cell r="C107">
            <v>1</v>
          </cell>
          <cell r="D107">
            <v>2</v>
          </cell>
          <cell r="E107">
            <v>108920</v>
          </cell>
          <cell r="N107">
            <v>9</v>
          </cell>
          <cell r="O107">
            <v>2</v>
          </cell>
          <cell r="P107">
            <v>1</v>
          </cell>
        </row>
        <row r="108">
          <cell r="A108" t="str">
            <v>С-1213</v>
          </cell>
          <cell r="B108" t="str">
            <v>С-12</v>
          </cell>
          <cell r="C108">
            <v>1</v>
          </cell>
          <cell r="D108">
            <v>3</v>
          </cell>
          <cell r="E108">
            <v>87110</v>
          </cell>
          <cell r="N108">
            <v>9</v>
          </cell>
          <cell r="O108">
            <v>2</v>
          </cell>
          <cell r="P108">
            <v>1</v>
          </cell>
        </row>
        <row r="109">
          <cell r="A109" t="str">
            <v>С-1221</v>
          </cell>
          <cell r="B109" t="str">
            <v>С-12</v>
          </cell>
          <cell r="C109">
            <v>2</v>
          </cell>
          <cell r="D109">
            <v>1</v>
          </cell>
          <cell r="E109">
            <v>96590</v>
          </cell>
          <cell r="N109">
            <v>9</v>
          </cell>
          <cell r="O109">
            <v>2</v>
          </cell>
          <cell r="P109">
            <v>1</v>
          </cell>
        </row>
        <row r="110">
          <cell r="A110" t="str">
            <v>С-1222</v>
          </cell>
          <cell r="B110" t="str">
            <v>С-12</v>
          </cell>
          <cell r="C110">
            <v>2</v>
          </cell>
          <cell r="D110">
            <v>2</v>
          </cell>
          <cell r="E110">
            <v>93720</v>
          </cell>
          <cell r="N110">
            <v>9</v>
          </cell>
          <cell r="O110">
            <v>2</v>
          </cell>
          <cell r="P110">
            <v>1</v>
          </cell>
        </row>
        <row r="111">
          <cell r="A111" t="str">
            <v>С-1223</v>
          </cell>
          <cell r="B111" t="str">
            <v>С-12</v>
          </cell>
          <cell r="C111">
            <v>2</v>
          </cell>
          <cell r="D111">
            <v>3</v>
          </cell>
          <cell r="E111">
            <v>86190</v>
          </cell>
          <cell r="N111">
            <v>9</v>
          </cell>
          <cell r="O111">
            <v>2</v>
          </cell>
          <cell r="P111">
            <v>1</v>
          </cell>
        </row>
        <row r="112">
          <cell r="A112" t="str">
            <v>С-1231</v>
          </cell>
          <cell r="B112" t="str">
            <v>С-12</v>
          </cell>
          <cell r="C112">
            <v>3</v>
          </cell>
          <cell r="D112">
            <v>1</v>
          </cell>
          <cell r="E112">
            <v>89490</v>
          </cell>
          <cell r="N112">
            <v>9</v>
          </cell>
          <cell r="O112">
            <v>2</v>
          </cell>
          <cell r="P112">
            <v>1</v>
          </cell>
        </row>
        <row r="113">
          <cell r="A113" t="str">
            <v>С-1232</v>
          </cell>
          <cell r="B113" t="str">
            <v>С-12</v>
          </cell>
          <cell r="C113">
            <v>3</v>
          </cell>
          <cell r="D113">
            <v>2</v>
          </cell>
          <cell r="E113">
            <v>79620</v>
          </cell>
          <cell r="N113">
            <v>9</v>
          </cell>
          <cell r="O113">
            <v>2</v>
          </cell>
          <cell r="P113">
            <v>1</v>
          </cell>
        </row>
        <row r="114">
          <cell r="A114" t="str">
            <v>С-1233</v>
          </cell>
          <cell r="B114" t="str">
            <v>С-12</v>
          </cell>
          <cell r="C114">
            <v>3</v>
          </cell>
          <cell r="D114">
            <v>3</v>
          </cell>
          <cell r="E114">
            <v>56340</v>
          </cell>
          <cell r="N114">
            <v>9</v>
          </cell>
          <cell r="O114">
            <v>2</v>
          </cell>
          <cell r="P114">
            <v>1</v>
          </cell>
        </row>
        <row r="115">
          <cell r="A115" t="str">
            <v>С-1241</v>
          </cell>
          <cell r="B115" t="str">
            <v>С-12</v>
          </cell>
          <cell r="C115">
            <v>4</v>
          </cell>
          <cell r="D115">
            <v>1</v>
          </cell>
          <cell r="E115">
            <v>66690</v>
          </cell>
          <cell r="N115">
            <v>9</v>
          </cell>
          <cell r="O115">
            <v>2</v>
          </cell>
          <cell r="P115">
            <v>1</v>
          </cell>
        </row>
        <row r="116">
          <cell r="A116" t="str">
            <v>С-1242</v>
          </cell>
          <cell r="B116" t="str">
            <v>С-12</v>
          </cell>
          <cell r="C116">
            <v>4</v>
          </cell>
          <cell r="D116">
            <v>2</v>
          </cell>
          <cell r="E116">
            <v>51660</v>
          </cell>
          <cell r="N116">
            <v>9</v>
          </cell>
          <cell r="O116">
            <v>2</v>
          </cell>
          <cell r="P116">
            <v>1</v>
          </cell>
        </row>
        <row r="117">
          <cell r="A117" t="str">
            <v>С-1243</v>
          </cell>
          <cell r="B117" t="str">
            <v>С-12</v>
          </cell>
          <cell r="C117">
            <v>4</v>
          </cell>
          <cell r="D117">
            <v>3</v>
          </cell>
          <cell r="E117">
            <v>39450</v>
          </cell>
          <cell r="N117">
            <v>9</v>
          </cell>
          <cell r="O117">
            <v>2</v>
          </cell>
          <cell r="P117">
            <v>1</v>
          </cell>
        </row>
        <row r="118">
          <cell r="A118" t="str">
            <v>С-1253</v>
          </cell>
          <cell r="B118" t="str">
            <v>С-12</v>
          </cell>
          <cell r="C118">
            <v>5</v>
          </cell>
          <cell r="D118">
            <v>3</v>
          </cell>
          <cell r="E118">
            <v>27680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N132">
            <v>9</v>
          </cell>
          <cell r="O132">
            <v>2</v>
          </cell>
          <cell r="P132">
            <v>1</v>
          </cell>
        </row>
        <row r="133">
          <cell r="A133" t="str">
            <v>Денов12</v>
          </cell>
          <cell r="B133" t="str">
            <v>Денов</v>
          </cell>
          <cell r="C133">
            <v>1</v>
          </cell>
          <cell r="D133">
            <v>2</v>
          </cell>
          <cell r="E133">
            <v>90740</v>
          </cell>
          <cell r="N133">
            <v>9</v>
          </cell>
          <cell r="O133">
            <v>2</v>
          </cell>
          <cell r="P133">
            <v>1</v>
          </cell>
        </row>
        <row r="134">
          <cell r="A134" t="str">
            <v>Денов13</v>
          </cell>
          <cell r="B134" t="str">
            <v>Денов</v>
          </cell>
          <cell r="C134">
            <v>1</v>
          </cell>
          <cell r="D134">
            <v>3</v>
          </cell>
          <cell r="E134">
            <v>72590</v>
          </cell>
          <cell r="N134">
            <v>9</v>
          </cell>
          <cell r="O134">
            <v>2</v>
          </cell>
          <cell r="P134">
            <v>1</v>
          </cell>
        </row>
        <row r="135">
          <cell r="A135" t="str">
            <v>Денов21</v>
          </cell>
          <cell r="B135" t="str">
            <v>Денов</v>
          </cell>
          <cell r="C135">
            <v>2</v>
          </cell>
          <cell r="D135">
            <v>1</v>
          </cell>
          <cell r="E135">
            <v>80510</v>
          </cell>
          <cell r="N135">
            <v>9</v>
          </cell>
          <cell r="O135">
            <v>2</v>
          </cell>
          <cell r="P135">
            <v>1</v>
          </cell>
        </row>
        <row r="136">
          <cell r="A136" t="str">
            <v>Денов22</v>
          </cell>
          <cell r="B136" t="str">
            <v>Денов</v>
          </cell>
          <cell r="C136">
            <v>2</v>
          </cell>
          <cell r="D136">
            <v>2</v>
          </cell>
          <cell r="E136">
            <v>78120</v>
          </cell>
          <cell r="N136">
            <v>9</v>
          </cell>
          <cell r="O136">
            <v>2</v>
          </cell>
          <cell r="P136">
            <v>1</v>
          </cell>
        </row>
        <row r="137">
          <cell r="A137" t="str">
            <v>Денов23</v>
          </cell>
          <cell r="B137" t="str">
            <v>Денов</v>
          </cell>
          <cell r="C137">
            <v>2</v>
          </cell>
          <cell r="D137">
            <v>3</v>
          </cell>
          <cell r="E137">
            <v>71820</v>
          </cell>
          <cell r="N137">
            <v>9</v>
          </cell>
          <cell r="O137">
            <v>2</v>
          </cell>
          <cell r="P137">
            <v>1</v>
          </cell>
        </row>
        <row r="138">
          <cell r="A138" t="str">
            <v>Денов31</v>
          </cell>
          <cell r="B138" t="str">
            <v>Денов</v>
          </cell>
          <cell r="C138">
            <v>3</v>
          </cell>
          <cell r="D138">
            <v>1</v>
          </cell>
          <cell r="E138">
            <v>74550</v>
          </cell>
          <cell r="N138">
            <v>9</v>
          </cell>
          <cell r="O138">
            <v>2</v>
          </cell>
          <cell r="P138">
            <v>1</v>
          </cell>
        </row>
        <row r="139">
          <cell r="A139" t="str">
            <v>Денов32</v>
          </cell>
          <cell r="B139" t="str">
            <v>Денов</v>
          </cell>
          <cell r="C139">
            <v>3</v>
          </cell>
          <cell r="D139">
            <v>2</v>
          </cell>
          <cell r="E139">
            <v>66340</v>
          </cell>
          <cell r="N139">
            <v>9</v>
          </cell>
          <cell r="O139">
            <v>2</v>
          </cell>
          <cell r="P139">
            <v>1</v>
          </cell>
        </row>
        <row r="140">
          <cell r="A140" t="str">
            <v>Денов33</v>
          </cell>
          <cell r="B140" t="str">
            <v>Денов</v>
          </cell>
          <cell r="C140">
            <v>3</v>
          </cell>
          <cell r="D140">
            <v>3</v>
          </cell>
          <cell r="E140">
            <v>46970</v>
          </cell>
          <cell r="N140">
            <v>9</v>
          </cell>
          <cell r="O140">
            <v>2</v>
          </cell>
          <cell r="P140">
            <v>1</v>
          </cell>
        </row>
        <row r="141">
          <cell r="A141" t="str">
            <v>Денов41</v>
          </cell>
          <cell r="B141" t="str">
            <v>Денов</v>
          </cell>
          <cell r="C141">
            <v>4</v>
          </cell>
          <cell r="D141">
            <v>1</v>
          </cell>
          <cell r="E141">
            <v>55570</v>
          </cell>
          <cell r="N141">
            <v>9</v>
          </cell>
          <cell r="O141">
            <v>2</v>
          </cell>
          <cell r="P141">
            <v>1</v>
          </cell>
        </row>
        <row r="142">
          <cell r="A142" t="str">
            <v>Денов42</v>
          </cell>
          <cell r="B142" t="str">
            <v>Денов</v>
          </cell>
          <cell r="C142">
            <v>4</v>
          </cell>
          <cell r="D142">
            <v>2</v>
          </cell>
          <cell r="E142">
            <v>43060</v>
          </cell>
          <cell r="N142">
            <v>9</v>
          </cell>
          <cell r="O142">
            <v>2</v>
          </cell>
          <cell r="P142">
            <v>1</v>
          </cell>
        </row>
        <row r="143">
          <cell r="A143" t="str">
            <v>Денов43</v>
          </cell>
          <cell r="B143" t="str">
            <v>Денов</v>
          </cell>
          <cell r="C143">
            <v>4</v>
          </cell>
          <cell r="D143">
            <v>3</v>
          </cell>
          <cell r="E143">
            <v>32890</v>
          </cell>
          <cell r="N143">
            <v>9</v>
          </cell>
          <cell r="O143">
            <v>2</v>
          </cell>
          <cell r="P143">
            <v>1</v>
          </cell>
        </row>
        <row r="144">
          <cell r="A144" t="str">
            <v>Денов53</v>
          </cell>
          <cell r="B144" t="str">
            <v>Денов</v>
          </cell>
          <cell r="C144">
            <v>5</v>
          </cell>
          <cell r="D144">
            <v>3</v>
          </cell>
          <cell r="E144">
            <v>23080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N170">
            <v>9</v>
          </cell>
          <cell r="O170">
            <v>2</v>
          </cell>
          <cell r="P170">
            <v>1</v>
          </cell>
        </row>
        <row r="171">
          <cell r="A171" t="str">
            <v>Т 3111</v>
          </cell>
          <cell r="B171" t="str">
            <v>Т 31</v>
          </cell>
          <cell r="C171">
            <v>1</v>
          </cell>
          <cell r="D171">
            <v>1</v>
          </cell>
          <cell r="E171">
            <v>93120</v>
          </cell>
          <cell r="N171">
            <v>9</v>
          </cell>
          <cell r="O171">
            <v>2</v>
          </cell>
          <cell r="P171">
            <v>1</v>
          </cell>
        </row>
        <row r="172">
          <cell r="A172" t="str">
            <v>Т 3112</v>
          </cell>
          <cell r="B172" t="str">
            <v>Т 31</v>
          </cell>
          <cell r="C172">
            <v>1</v>
          </cell>
          <cell r="D172">
            <v>2</v>
          </cell>
          <cell r="E172">
            <v>90740</v>
          </cell>
          <cell r="N172">
            <v>9</v>
          </cell>
          <cell r="O172">
            <v>2</v>
          </cell>
          <cell r="P172">
            <v>1</v>
          </cell>
        </row>
        <row r="173">
          <cell r="A173" t="str">
            <v>Т 3113</v>
          </cell>
          <cell r="B173" t="str">
            <v>Т 31</v>
          </cell>
          <cell r="C173">
            <v>1</v>
          </cell>
          <cell r="D173">
            <v>3</v>
          </cell>
          <cell r="E173">
            <v>72590</v>
          </cell>
          <cell r="N173">
            <v>9</v>
          </cell>
          <cell r="O173">
            <v>2</v>
          </cell>
          <cell r="P173">
            <v>1</v>
          </cell>
        </row>
        <row r="174">
          <cell r="A174" t="str">
            <v>Т 3121</v>
          </cell>
          <cell r="B174" t="str">
            <v>Т 31</v>
          </cell>
          <cell r="C174">
            <v>2</v>
          </cell>
          <cell r="D174">
            <v>1</v>
          </cell>
          <cell r="E174">
            <v>80510</v>
          </cell>
          <cell r="N174">
            <v>9</v>
          </cell>
          <cell r="O174">
            <v>2</v>
          </cell>
          <cell r="P174">
            <v>1</v>
          </cell>
        </row>
        <row r="175">
          <cell r="A175" t="str">
            <v>Т 3122</v>
          </cell>
          <cell r="B175" t="str">
            <v>Т 31</v>
          </cell>
          <cell r="C175">
            <v>2</v>
          </cell>
          <cell r="D175">
            <v>2</v>
          </cell>
          <cell r="E175">
            <v>78120</v>
          </cell>
          <cell r="N175">
            <v>9</v>
          </cell>
          <cell r="O175">
            <v>2</v>
          </cell>
          <cell r="P175">
            <v>1</v>
          </cell>
        </row>
        <row r="176">
          <cell r="A176" t="str">
            <v>Т 3123</v>
          </cell>
          <cell r="B176" t="str">
            <v>Т 31</v>
          </cell>
          <cell r="C176">
            <v>2</v>
          </cell>
          <cell r="D176">
            <v>3</v>
          </cell>
          <cell r="E176">
            <v>71820</v>
          </cell>
          <cell r="N176">
            <v>9</v>
          </cell>
          <cell r="O176">
            <v>2</v>
          </cell>
          <cell r="P176">
            <v>1</v>
          </cell>
        </row>
        <row r="177">
          <cell r="A177" t="str">
            <v>Т 3131</v>
          </cell>
          <cell r="B177" t="str">
            <v>Т 31</v>
          </cell>
          <cell r="C177">
            <v>3</v>
          </cell>
          <cell r="D177">
            <v>1</v>
          </cell>
          <cell r="E177">
            <v>74550</v>
          </cell>
          <cell r="N177">
            <v>9</v>
          </cell>
          <cell r="O177">
            <v>2</v>
          </cell>
          <cell r="P177">
            <v>1</v>
          </cell>
        </row>
        <row r="178">
          <cell r="A178" t="str">
            <v>Т 3132</v>
          </cell>
          <cell r="B178" t="str">
            <v>Т 31</v>
          </cell>
          <cell r="C178">
            <v>3</v>
          </cell>
          <cell r="D178">
            <v>2</v>
          </cell>
          <cell r="E178">
            <v>66340</v>
          </cell>
          <cell r="N178">
            <v>9</v>
          </cell>
          <cell r="O178">
            <v>2</v>
          </cell>
          <cell r="P178">
            <v>1</v>
          </cell>
        </row>
        <row r="179">
          <cell r="A179" t="str">
            <v>Т 3133</v>
          </cell>
          <cell r="B179" t="str">
            <v>Т 31</v>
          </cell>
          <cell r="C179">
            <v>3</v>
          </cell>
          <cell r="D179">
            <v>3</v>
          </cell>
          <cell r="E179">
            <v>46970</v>
          </cell>
          <cell r="N179">
            <v>9</v>
          </cell>
          <cell r="O179">
            <v>2</v>
          </cell>
          <cell r="P179">
            <v>1</v>
          </cell>
        </row>
        <row r="180">
          <cell r="A180" t="str">
            <v>Т 3141</v>
          </cell>
          <cell r="B180" t="str">
            <v>Т 31</v>
          </cell>
          <cell r="C180">
            <v>4</v>
          </cell>
          <cell r="D180">
            <v>1</v>
          </cell>
          <cell r="E180">
            <v>55570</v>
          </cell>
          <cell r="N180">
            <v>9</v>
          </cell>
          <cell r="O180">
            <v>2</v>
          </cell>
          <cell r="P180">
            <v>1</v>
          </cell>
        </row>
        <row r="181">
          <cell r="A181" t="str">
            <v>Т 3142</v>
          </cell>
          <cell r="B181" t="str">
            <v>Т 31</v>
          </cell>
          <cell r="C181">
            <v>4</v>
          </cell>
          <cell r="D181">
            <v>2</v>
          </cell>
          <cell r="E181">
            <v>43060</v>
          </cell>
          <cell r="N181">
            <v>9</v>
          </cell>
          <cell r="O181">
            <v>2</v>
          </cell>
          <cell r="P181">
            <v>1</v>
          </cell>
        </row>
        <row r="182">
          <cell r="A182" t="str">
            <v>Т 3143</v>
          </cell>
          <cell r="B182" t="str">
            <v>Т 31</v>
          </cell>
          <cell r="C182">
            <v>4</v>
          </cell>
          <cell r="D182">
            <v>3</v>
          </cell>
          <cell r="E182">
            <v>32890</v>
          </cell>
          <cell r="N182">
            <v>9</v>
          </cell>
          <cell r="O182">
            <v>2</v>
          </cell>
          <cell r="P182">
            <v>1</v>
          </cell>
        </row>
        <row r="183">
          <cell r="A183" t="str">
            <v>Т 3153</v>
          </cell>
          <cell r="B183" t="str">
            <v>Т 31</v>
          </cell>
          <cell r="C183">
            <v>5</v>
          </cell>
          <cell r="D183">
            <v>3</v>
          </cell>
          <cell r="E183">
            <v>23080</v>
          </cell>
          <cell r="N183">
            <v>9</v>
          </cell>
          <cell r="O183">
            <v>2</v>
          </cell>
          <cell r="P183">
            <v>1</v>
          </cell>
        </row>
        <row r="184">
          <cell r="A184" t="str">
            <v>С-211</v>
          </cell>
          <cell r="B184" t="str">
            <v>С-2</v>
          </cell>
          <cell r="C184">
            <v>1</v>
          </cell>
          <cell r="D184">
            <v>1</v>
          </cell>
          <cell r="E184">
            <v>93120</v>
          </cell>
          <cell r="N184">
            <v>9</v>
          </cell>
          <cell r="O184">
            <v>2</v>
          </cell>
          <cell r="P184">
            <v>1</v>
          </cell>
        </row>
        <row r="185">
          <cell r="A185" t="str">
            <v>С-212</v>
          </cell>
          <cell r="B185" t="str">
            <v>С-2</v>
          </cell>
          <cell r="C185">
            <v>1</v>
          </cell>
          <cell r="D185">
            <v>2</v>
          </cell>
          <cell r="E185">
            <v>90740</v>
          </cell>
          <cell r="N185">
            <v>9</v>
          </cell>
          <cell r="O185">
            <v>2</v>
          </cell>
          <cell r="P185">
            <v>1</v>
          </cell>
        </row>
        <row r="186">
          <cell r="A186" t="str">
            <v>С-213</v>
          </cell>
          <cell r="B186" t="str">
            <v>С-2</v>
          </cell>
          <cell r="C186">
            <v>1</v>
          </cell>
          <cell r="D186">
            <v>3</v>
          </cell>
          <cell r="E186">
            <v>72590</v>
          </cell>
          <cell r="N186">
            <v>9</v>
          </cell>
          <cell r="O186">
            <v>2</v>
          </cell>
          <cell r="P186">
            <v>1</v>
          </cell>
        </row>
        <row r="187">
          <cell r="A187" t="str">
            <v>С-221</v>
          </cell>
          <cell r="B187" t="str">
            <v>С-2</v>
          </cell>
          <cell r="C187">
            <v>2</v>
          </cell>
          <cell r="D187">
            <v>1</v>
          </cell>
          <cell r="E187">
            <v>80510</v>
          </cell>
          <cell r="N187">
            <v>9</v>
          </cell>
          <cell r="O187">
            <v>2</v>
          </cell>
          <cell r="P187">
            <v>1</v>
          </cell>
        </row>
        <row r="188">
          <cell r="A188" t="str">
            <v>С-222</v>
          </cell>
          <cell r="B188" t="str">
            <v>С-2</v>
          </cell>
          <cell r="C188">
            <v>2</v>
          </cell>
          <cell r="D188">
            <v>2</v>
          </cell>
          <cell r="E188">
            <v>78120</v>
          </cell>
          <cell r="N188">
            <v>9</v>
          </cell>
          <cell r="O188">
            <v>2</v>
          </cell>
          <cell r="P188">
            <v>1</v>
          </cell>
        </row>
        <row r="189">
          <cell r="A189" t="str">
            <v>С-223</v>
          </cell>
          <cell r="B189" t="str">
            <v>С-2</v>
          </cell>
          <cell r="C189">
            <v>2</v>
          </cell>
          <cell r="D189">
            <v>3</v>
          </cell>
          <cell r="E189">
            <v>71820</v>
          </cell>
          <cell r="N189">
            <v>9</v>
          </cell>
          <cell r="O189">
            <v>2</v>
          </cell>
          <cell r="P189">
            <v>1</v>
          </cell>
        </row>
        <row r="190">
          <cell r="A190" t="str">
            <v>С-231</v>
          </cell>
          <cell r="B190" t="str">
            <v>С-2</v>
          </cell>
          <cell r="C190">
            <v>3</v>
          </cell>
          <cell r="D190">
            <v>1</v>
          </cell>
          <cell r="E190">
            <v>74550</v>
          </cell>
          <cell r="N190">
            <v>9</v>
          </cell>
          <cell r="O190">
            <v>2</v>
          </cell>
          <cell r="P190">
            <v>1</v>
          </cell>
        </row>
        <row r="191">
          <cell r="A191" t="str">
            <v>С-232</v>
          </cell>
          <cell r="B191" t="str">
            <v>С-2</v>
          </cell>
          <cell r="C191">
            <v>3</v>
          </cell>
          <cell r="D191">
            <v>2</v>
          </cell>
          <cell r="E191">
            <v>66340</v>
          </cell>
          <cell r="N191">
            <v>9</v>
          </cell>
          <cell r="O191">
            <v>2</v>
          </cell>
          <cell r="P191">
            <v>1</v>
          </cell>
        </row>
        <row r="192">
          <cell r="A192" t="str">
            <v>С-233</v>
          </cell>
          <cell r="B192" t="str">
            <v>С-2</v>
          </cell>
          <cell r="C192">
            <v>3</v>
          </cell>
          <cell r="D192">
            <v>3</v>
          </cell>
          <cell r="E192">
            <v>46970</v>
          </cell>
          <cell r="N192">
            <v>9</v>
          </cell>
          <cell r="O192">
            <v>2</v>
          </cell>
          <cell r="P192">
            <v>1</v>
          </cell>
        </row>
        <row r="193">
          <cell r="A193" t="str">
            <v>С-241</v>
          </cell>
          <cell r="B193" t="str">
            <v>С-2</v>
          </cell>
          <cell r="C193">
            <v>4</v>
          </cell>
          <cell r="D193">
            <v>1</v>
          </cell>
          <cell r="E193">
            <v>55570</v>
          </cell>
          <cell r="N193">
            <v>9</v>
          </cell>
          <cell r="O193">
            <v>2</v>
          </cell>
          <cell r="P193">
            <v>1</v>
          </cell>
        </row>
        <row r="194">
          <cell r="A194" t="str">
            <v>С-242</v>
          </cell>
          <cell r="B194" t="str">
            <v>С-2</v>
          </cell>
          <cell r="C194">
            <v>4</v>
          </cell>
          <cell r="D194">
            <v>2</v>
          </cell>
          <cell r="E194">
            <v>43060</v>
          </cell>
          <cell r="N194">
            <v>9</v>
          </cell>
          <cell r="O194">
            <v>2</v>
          </cell>
          <cell r="P194">
            <v>1</v>
          </cell>
        </row>
        <row r="195">
          <cell r="A195" t="str">
            <v>С-243</v>
          </cell>
          <cell r="B195" t="str">
            <v>С-2</v>
          </cell>
          <cell r="C195">
            <v>4</v>
          </cell>
          <cell r="D195">
            <v>3</v>
          </cell>
          <cell r="E195">
            <v>32890</v>
          </cell>
          <cell r="N195">
            <v>9</v>
          </cell>
          <cell r="O195">
            <v>2</v>
          </cell>
          <cell r="P195">
            <v>1</v>
          </cell>
        </row>
        <row r="196">
          <cell r="A196" t="str">
            <v>С-253</v>
          </cell>
          <cell r="B196" t="str">
            <v>С-2</v>
          </cell>
          <cell r="C196">
            <v>5</v>
          </cell>
          <cell r="D196">
            <v>3</v>
          </cell>
          <cell r="E196">
            <v>23080</v>
          </cell>
          <cell r="N196">
            <v>9</v>
          </cell>
          <cell r="O196">
            <v>2</v>
          </cell>
          <cell r="P196">
            <v>1</v>
          </cell>
        </row>
        <row r="197">
          <cell r="A197" t="str">
            <v>НБ11</v>
          </cell>
          <cell r="B197" t="str">
            <v>НБ</v>
          </cell>
          <cell r="C197">
            <v>1</v>
          </cell>
          <cell r="D197">
            <v>1</v>
          </cell>
          <cell r="E197">
            <v>93120</v>
          </cell>
          <cell r="N197">
            <v>9</v>
          </cell>
          <cell r="O197">
            <v>2</v>
          </cell>
          <cell r="P197">
            <v>1</v>
          </cell>
        </row>
        <row r="198">
          <cell r="A198" t="str">
            <v>НБ12</v>
          </cell>
          <cell r="B198" t="str">
            <v>НБ</v>
          </cell>
          <cell r="C198">
            <v>1</v>
          </cell>
          <cell r="D198">
            <v>2</v>
          </cell>
          <cell r="E198">
            <v>90740</v>
          </cell>
          <cell r="N198">
            <v>9</v>
          </cell>
          <cell r="O198">
            <v>2</v>
          </cell>
          <cell r="P198">
            <v>1</v>
          </cell>
        </row>
        <row r="199">
          <cell r="A199" t="str">
            <v>НБ13</v>
          </cell>
          <cell r="B199" t="str">
            <v>НБ</v>
          </cell>
          <cell r="C199">
            <v>1</v>
          </cell>
          <cell r="D199">
            <v>3</v>
          </cell>
          <cell r="E199">
            <v>72590</v>
          </cell>
          <cell r="N199">
            <v>9</v>
          </cell>
          <cell r="O199">
            <v>2</v>
          </cell>
          <cell r="P199">
            <v>1</v>
          </cell>
        </row>
        <row r="200">
          <cell r="A200" t="str">
            <v>НБ21</v>
          </cell>
          <cell r="B200" t="str">
            <v>НБ</v>
          </cell>
          <cell r="C200">
            <v>2</v>
          </cell>
          <cell r="D200">
            <v>1</v>
          </cell>
          <cell r="E200">
            <v>80510</v>
          </cell>
          <cell r="N200">
            <v>9</v>
          </cell>
          <cell r="O200">
            <v>2</v>
          </cell>
          <cell r="P200">
            <v>1</v>
          </cell>
        </row>
        <row r="201">
          <cell r="A201" t="str">
            <v>НБ22</v>
          </cell>
          <cell r="B201" t="str">
            <v>НБ</v>
          </cell>
          <cell r="C201">
            <v>2</v>
          </cell>
          <cell r="D201">
            <v>2</v>
          </cell>
          <cell r="E201">
            <v>78120</v>
          </cell>
          <cell r="N201">
            <v>9</v>
          </cell>
          <cell r="O201">
            <v>2</v>
          </cell>
          <cell r="P201">
            <v>1</v>
          </cell>
        </row>
        <row r="202">
          <cell r="A202" t="str">
            <v>НБ23</v>
          </cell>
          <cell r="B202" t="str">
            <v>НБ</v>
          </cell>
          <cell r="C202">
            <v>2</v>
          </cell>
          <cell r="D202">
            <v>3</v>
          </cell>
          <cell r="E202">
            <v>71820</v>
          </cell>
          <cell r="N202">
            <v>9</v>
          </cell>
          <cell r="O202">
            <v>2</v>
          </cell>
          <cell r="P202">
            <v>1</v>
          </cell>
        </row>
        <row r="203">
          <cell r="A203" t="str">
            <v>НБ31</v>
          </cell>
          <cell r="B203" t="str">
            <v>НБ</v>
          </cell>
          <cell r="C203">
            <v>3</v>
          </cell>
          <cell r="D203">
            <v>1</v>
          </cell>
          <cell r="E203">
            <v>74550</v>
          </cell>
          <cell r="N203">
            <v>9</v>
          </cell>
          <cell r="O203">
            <v>2</v>
          </cell>
          <cell r="P203">
            <v>1</v>
          </cell>
        </row>
        <row r="204">
          <cell r="A204" t="str">
            <v>НБ32</v>
          </cell>
          <cell r="B204" t="str">
            <v>НБ</v>
          </cell>
          <cell r="C204">
            <v>3</v>
          </cell>
          <cell r="D204">
            <v>2</v>
          </cell>
          <cell r="E204">
            <v>66340</v>
          </cell>
          <cell r="N204">
            <v>9</v>
          </cell>
          <cell r="O204">
            <v>2</v>
          </cell>
          <cell r="P204">
            <v>1</v>
          </cell>
        </row>
        <row r="205">
          <cell r="A205" t="str">
            <v>НБ33</v>
          </cell>
          <cell r="B205" t="str">
            <v>НБ</v>
          </cell>
          <cell r="C205">
            <v>3</v>
          </cell>
          <cell r="D205">
            <v>3</v>
          </cell>
          <cell r="E205">
            <v>46970</v>
          </cell>
          <cell r="N205">
            <v>9</v>
          </cell>
          <cell r="O205">
            <v>2</v>
          </cell>
          <cell r="P205">
            <v>1</v>
          </cell>
        </row>
        <row r="206">
          <cell r="A206" t="str">
            <v>НБ41</v>
          </cell>
          <cell r="B206" t="str">
            <v>НБ</v>
          </cell>
          <cell r="C206">
            <v>4</v>
          </cell>
          <cell r="D206">
            <v>1</v>
          </cell>
          <cell r="E206">
            <v>55570</v>
          </cell>
          <cell r="N206">
            <v>9</v>
          </cell>
          <cell r="O206">
            <v>2</v>
          </cell>
          <cell r="P206">
            <v>1</v>
          </cell>
        </row>
        <row r="207">
          <cell r="A207" t="str">
            <v>НБ42</v>
          </cell>
          <cell r="B207" t="str">
            <v>НБ</v>
          </cell>
          <cell r="C207">
            <v>4</v>
          </cell>
          <cell r="D207">
            <v>2</v>
          </cell>
          <cell r="E207">
            <v>43060</v>
          </cell>
          <cell r="N207">
            <v>9</v>
          </cell>
          <cell r="O207">
            <v>2</v>
          </cell>
          <cell r="P207">
            <v>1</v>
          </cell>
        </row>
        <row r="208">
          <cell r="A208" t="str">
            <v>НБ43</v>
          </cell>
          <cell r="B208" t="str">
            <v>НБ</v>
          </cell>
          <cell r="C208">
            <v>4</v>
          </cell>
          <cell r="D208">
            <v>3</v>
          </cell>
          <cell r="E208">
            <v>32890</v>
          </cell>
          <cell r="N208">
            <v>9</v>
          </cell>
          <cell r="O208">
            <v>2</v>
          </cell>
          <cell r="P208">
            <v>1</v>
          </cell>
        </row>
        <row r="209">
          <cell r="A209" t="str">
            <v>НБ53</v>
          </cell>
          <cell r="B209" t="str">
            <v>НБ</v>
          </cell>
          <cell r="C209">
            <v>5</v>
          </cell>
          <cell r="D209">
            <v>3</v>
          </cell>
          <cell r="E209">
            <v>23080</v>
          </cell>
          <cell r="N209">
            <v>9</v>
          </cell>
          <cell r="O209">
            <v>2</v>
          </cell>
          <cell r="P209">
            <v>1</v>
          </cell>
        </row>
        <row r="210">
          <cell r="A210" t="str">
            <v>ДГ11</v>
          </cell>
          <cell r="B210" t="str">
            <v>ДГ</v>
          </cell>
          <cell r="C210">
            <v>1</v>
          </cell>
          <cell r="D210">
            <v>1</v>
          </cell>
          <cell r="E210">
            <v>93120</v>
          </cell>
          <cell r="N210">
            <v>9</v>
          </cell>
          <cell r="O210">
            <v>2</v>
          </cell>
          <cell r="P210">
            <v>1</v>
          </cell>
        </row>
        <row r="211">
          <cell r="A211" t="str">
            <v>ДГ12</v>
          </cell>
          <cell r="B211" t="str">
            <v>ДГ</v>
          </cell>
          <cell r="C211">
            <v>1</v>
          </cell>
          <cell r="D211">
            <v>2</v>
          </cell>
          <cell r="E211">
            <v>90740</v>
          </cell>
          <cell r="N211">
            <v>9</v>
          </cell>
          <cell r="O211">
            <v>2</v>
          </cell>
          <cell r="P211">
            <v>1</v>
          </cell>
        </row>
        <row r="212">
          <cell r="A212" t="str">
            <v>ДГ13</v>
          </cell>
          <cell r="B212" t="str">
            <v>ДГ</v>
          </cell>
          <cell r="C212">
            <v>1</v>
          </cell>
          <cell r="D212">
            <v>3</v>
          </cell>
          <cell r="E212">
            <v>72590</v>
          </cell>
          <cell r="N212">
            <v>9</v>
          </cell>
          <cell r="O212">
            <v>2</v>
          </cell>
          <cell r="P212">
            <v>1</v>
          </cell>
        </row>
        <row r="213">
          <cell r="A213" t="str">
            <v>ДГ21</v>
          </cell>
          <cell r="B213" t="str">
            <v>ДГ</v>
          </cell>
          <cell r="C213">
            <v>2</v>
          </cell>
          <cell r="D213">
            <v>1</v>
          </cell>
          <cell r="E213">
            <v>80510</v>
          </cell>
          <cell r="N213">
            <v>9</v>
          </cell>
          <cell r="O213">
            <v>2</v>
          </cell>
          <cell r="P213">
            <v>1</v>
          </cell>
        </row>
        <row r="214">
          <cell r="A214" t="str">
            <v>ДГ22</v>
          </cell>
          <cell r="B214" t="str">
            <v>ДГ</v>
          </cell>
          <cell r="C214">
            <v>2</v>
          </cell>
          <cell r="D214">
            <v>2</v>
          </cell>
          <cell r="E214">
            <v>78120</v>
          </cell>
          <cell r="N214">
            <v>9</v>
          </cell>
          <cell r="O214">
            <v>2</v>
          </cell>
          <cell r="P214">
            <v>1</v>
          </cell>
        </row>
        <row r="215">
          <cell r="A215" t="str">
            <v>ДГ23</v>
          </cell>
          <cell r="B215" t="str">
            <v>ДГ</v>
          </cell>
          <cell r="C215">
            <v>2</v>
          </cell>
          <cell r="D215">
            <v>3</v>
          </cell>
          <cell r="E215">
            <v>71820</v>
          </cell>
          <cell r="N215">
            <v>9</v>
          </cell>
          <cell r="O215">
            <v>2</v>
          </cell>
          <cell r="P215">
            <v>1</v>
          </cell>
        </row>
        <row r="216">
          <cell r="A216" t="str">
            <v>ДГ31</v>
          </cell>
          <cell r="B216" t="str">
            <v>ДГ</v>
          </cell>
          <cell r="C216">
            <v>3</v>
          </cell>
          <cell r="D216">
            <v>1</v>
          </cell>
          <cell r="E216">
            <v>74550</v>
          </cell>
          <cell r="N216">
            <v>9</v>
          </cell>
          <cell r="O216">
            <v>2</v>
          </cell>
          <cell r="P216">
            <v>1</v>
          </cell>
        </row>
        <row r="217">
          <cell r="A217" t="str">
            <v>ДГ32</v>
          </cell>
          <cell r="B217" t="str">
            <v>ДГ</v>
          </cell>
          <cell r="C217">
            <v>3</v>
          </cell>
          <cell r="D217">
            <v>2</v>
          </cell>
          <cell r="E217">
            <v>66340</v>
          </cell>
          <cell r="N217">
            <v>9</v>
          </cell>
          <cell r="O217">
            <v>2</v>
          </cell>
          <cell r="P217">
            <v>1</v>
          </cell>
        </row>
        <row r="218">
          <cell r="A218" t="str">
            <v>ДГ33</v>
          </cell>
          <cell r="B218" t="str">
            <v>ДГ</v>
          </cell>
          <cell r="C218">
            <v>3</v>
          </cell>
          <cell r="D218">
            <v>3</v>
          </cell>
          <cell r="E218">
            <v>46970</v>
          </cell>
          <cell r="N218">
            <v>9</v>
          </cell>
          <cell r="O218">
            <v>2</v>
          </cell>
          <cell r="P218">
            <v>1</v>
          </cell>
        </row>
        <row r="219">
          <cell r="A219" t="str">
            <v>ДГ41</v>
          </cell>
          <cell r="B219" t="str">
            <v>ДГ</v>
          </cell>
          <cell r="C219">
            <v>4</v>
          </cell>
          <cell r="D219">
            <v>1</v>
          </cell>
          <cell r="E219">
            <v>55570</v>
          </cell>
          <cell r="N219">
            <v>9</v>
          </cell>
          <cell r="O219">
            <v>2</v>
          </cell>
          <cell r="P219">
            <v>1</v>
          </cell>
        </row>
        <row r="220">
          <cell r="A220" t="str">
            <v>ДГ42</v>
          </cell>
          <cell r="B220" t="str">
            <v>ДГ</v>
          </cell>
          <cell r="C220">
            <v>4</v>
          </cell>
          <cell r="D220">
            <v>2</v>
          </cell>
          <cell r="E220">
            <v>43060</v>
          </cell>
          <cell r="N220">
            <v>9</v>
          </cell>
          <cell r="O220">
            <v>2</v>
          </cell>
          <cell r="P220">
            <v>1</v>
          </cell>
        </row>
        <row r="221">
          <cell r="A221" t="str">
            <v>ДГ43</v>
          </cell>
          <cell r="B221" t="str">
            <v>ДГ</v>
          </cell>
          <cell r="C221">
            <v>4</v>
          </cell>
          <cell r="D221">
            <v>3</v>
          </cell>
          <cell r="E221">
            <v>32890</v>
          </cell>
          <cell r="N221">
            <v>9</v>
          </cell>
          <cell r="O221">
            <v>2</v>
          </cell>
          <cell r="P221">
            <v>1</v>
          </cell>
        </row>
        <row r="222">
          <cell r="A222" t="str">
            <v>ДГ53</v>
          </cell>
          <cell r="B222" t="str">
            <v>ДГ</v>
          </cell>
          <cell r="C222">
            <v>5</v>
          </cell>
          <cell r="D222">
            <v>3</v>
          </cell>
          <cell r="E222">
            <v>23080</v>
          </cell>
          <cell r="N222">
            <v>9</v>
          </cell>
          <cell r="O222">
            <v>2</v>
          </cell>
          <cell r="P222">
            <v>1</v>
          </cell>
        </row>
        <row r="223">
          <cell r="A223" t="str">
            <v>АТТ11</v>
          </cell>
          <cell r="B223" t="str">
            <v>АТТ</v>
          </cell>
          <cell r="C223">
            <v>1</v>
          </cell>
          <cell r="D223">
            <v>1</v>
          </cell>
          <cell r="E223">
            <v>93120</v>
          </cell>
          <cell r="N223">
            <v>9</v>
          </cell>
          <cell r="O223">
            <v>2</v>
          </cell>
          <cell r="P223">
            <v>1</v>
          </cell>
        </row>
        <row r="224">
          <cell r="A224" t="str">
            <v>АТТ12</v>
          </cell>
          <cell r="B224" t="str">
            <v>АТТ</v>
          </cell>
          <cell r="C224">
            <v>1</v>
          </cell>
          <cell r="D224">
            <v>2</v>
          </cell>
          <cell r="E224">
            <v>90740</v>
          </cell>
          <cell r="N224">
            <v>9</v>
          </cell>
          <cell r="O224">
            <v>2</v>
          </cell>
          <cell r="P224">
            <v>1</v>
          </cell>
        </row>
        <row r="225">
          <cell r="A225" t="str">
            <v>АТТ13</v>
          </cell>
          <cell r="B225" t="str">
            <v>АТТ</v>
          </cell>
          <cell r="C225">
            <v>1</v>
          </cell>
          <cell r="D225">
            <v>3</v>
          </cell>
          <cell r="E225">
            <v>72590</v>
          </cell>
          <cell r="N225">
            <v>9</v>
          </cell>
          <cell r="O225">
            <v>2</v>
          </cell>
          <cell r="P225">
            <v>1</v>
          </cell>
        </row>
        <row r="226">
          <cell r="A226" t="str">
            <v>АТТ21</v>
          </cell>
          <cell r="B226" t="str">
            <v>АТТ</v>
          </cell>
          <cell r="C226">
            <v>2</v>
          </cell>
          <cell r="D226">
            <v>1</v>
          </cell>
          <cell r="E226">
            <v>80510</v>
          </cell>
          <cell r="N226">
            <v>9</v>
          </cell>
          <cell r="O226">
            <v>2</v>
          </cell>
          <cell r="P226">
            <v>1</v>
          </cell>
        </row>
        <row r="227">
          <cell r="A227" t="str">
            <v>АТТ22</v>
          </cell>
          <cell r="B227" t="str">
            <v>АТТ</v>
          </cell>
          <cell r="C227">
            <v>2</v>
          </cell>
          <cell r="D227">
            <v>2</v>
          </cell>
          <cell r="E227">
            <v>78120</v>
          </cell>
          <cell r="N227">
            <v>9</v>
          </cell>
          <cell r="O227">
            <v>2</v>
          </cell>
          <cell r="P227">
            <v>1</v>
          </cell>
        </row>
        <row r="228">
          <cell r="A228" t="str">
            <v>АТТ23</v>
          </cell>
          <cell r="B228" t="str">
            <v>АТТ</v>
          </cell>
          <cell r="C228">
            <v>2</v>
          </cell>
          <cell r="D228">
            <v>3</v>
          </cell>
          <cell r="E228">
            <v>71820</v>
          </cell>
          <cell r="N228">
            <v>9</v>
          </cell>
          <cell r="O228">
            <v>2</v>
          </cell>
          <cell r="P228">
            <v>1</v>
          </cell>
        </row>
        <row r="229">
          <cell r="A229" t="str">
            <v>АТТ31</v>
          </cell>
          <cell r="B229" t="str">
            <v>АТТ</v>
          </cell>
          <cell r="C229">
            <v>3</v>
          </cell>
          <cell r="D229">
            <v>1</v>
          </cell>
          <cell r="E229">
            <v>74550</v>
          </cell>
          <cell r="N229">
            <v>9</v>
          </cell>
          <cell r="O229">
            <v>2</v>
          </cell>
          <cell r="P229">
            <v>1</v>
          </cell>
        </row>
        <row r="230">
          <cell r="A230" t="str">
            <v>АТТ32</v>
          </cell>
          <cell r="B230" t="str">
            <v>АТТ</v>
          </cell>
          <cell r="C230">
            <v>3</v>
          </cell>
          <cell r="D230">
            <v>2</v>
          </cell>
          <cell r="E230">
            <v>66340</v>
          </cell>
          <cell r="N230">
            <v>9</v>
          </cell>
          <cell r="O230">
            <v>2</v>
          </cell>
          <cell r="P230">
            <v>1</v>
          </cell>
        </row>
        <row r="231">
          <cell r="A231" t="str">
            <v>АТТ33</v>
          </cell>
          <cell r="B231" t="str">
            <v>АТТ</v>
          </cell>
          <cell r="C231">
            <v>3</v>
          </cell>
          <cell r="D231">
            <v>3</v>
          </cell>
          <cell r="E231">
            <v>46970</v>
          </cell>
          <cell r="N231">
            <v>9</v>
          </cell>
          <cell r="O231">
            <v>2</v>
          </cell>
          <cell r="P231">
            <v>1</v>
          </cell>
        </row>
        <row r="232">
          <cell r="A232" t="str">
            <v>АТТ41</v>
          </cell>
          <cell r="B232" t="str">
            <v>АТТ</v>
          </cell>
          <cell r="C232">
            <v>4</v>
          </cell>
          <cell r="D232">
            <v>1</v>
          </cell>
          <cell r="E232">
            <v>55570</v>
          </cell>
          <cell r="N232">
            <v>9</v>
          </cell>
          <cell r="O232">
            <v>2</v>
          </cell>
          <cell r="P232">
            <v>1</v>
          </cell>
        </row>
        <row r="233">
          <cell r="A233" t="str">
            <v>АТТ42</v>
          </cell>
          <cell r="B233" t="str">
            <v>АТТ</v>
          </cell>
          <cell r="C233">
            <v>4</v>
          </cell>
          <cell r="D233">
            <v>2</v>
          </cell>
          <cell r="E233">
            <v>43060</v>
          </cell>
          <cell r="N233">
            <v>9</v>
          </cell>
          <cell r="O233">
            <v>2</v>
          </cell>
          <cell r="P233">
            <v>1</v>
          </cell>
        </row>
        <row r="234">
          <cell r="A234" t="str">
            <v>АТТ43</v>
          </cell>
          <cell r="B234" t="str">
            <v>АТТ</v>
          </cell>
          <cell r="C234">
            <v>4</v>
          </cell>
          <cell r="D234">
            <v>3</v>
          </cell>
          <cell r="E234">
            <v>32890</v>
          </cell>
          <cell r="N234">
            <v>9</v>
          </cell>
          <cell r="O234">
            <v>2</v>
          </cell>
          <cell r="P234">
            <v>1</v>
          </cell>
        </row>
        <row r="235">
          <cell r="A235" t="str">
            <v>АТТ53</v>
          </cell>
          <cell r="B235" t="str">
            <v>АТТ</v>
          </cell>
          <cell r="C235">
            <v>5</v>
          </cell>
          <cell r="D235">
            <v>3</v>
          </cell>
          <cell r="E235">
            <v>23080</v>
          </cell>
          <cell r="N235">
            <v>9</v>
          </cell>
          <cell r="O235">
            <v>2</v>
          </cell>
          <cell r="P235">
            <v>1</v>
          </cell>
        </row>
        <row r="236">
          <cell r="A236" t="str">
            <v>Мехнат11</v>
          </cell>
          <cell r="B236" t="str">
            <v>Мехнат</v>
          </cell>
          <cell r="C236">
            <v>1</v>
          </cell>
          <cell r="D236">
            <v>1</v>
          </cell>
          <cell r="E236">
            <v>93120</v>
          </cell>
          <cell r="N236">
            <v>9</v>
          </cell>
          <cell r="O236">
            <v>2</v>
          </cell>
          <cell r="P236">
            <v>1</v>
          </cell>
        </row>
        <row r="237">
          <cell r="A237" t="str">
            <v>Мехнат12</v>
          </cell>
          <cell r="B237" t="str">
            <v>Мехнат</v>
          </cell>
          <cell r="C237">
            <v>1</v>
          </cell>
          <cell r="D237">
            <v>2</v>
          </cell>
          <cell r="E237">
            <v>90740</v>
          </cell>
          <cell r="N237">
            <v>9</v>
          </cell>
          <cell r="O237">
            <v>2</v>
          </cell>
          <cell r="P237">
            <v>1</v>
          </cell>
        </row>
        <row r="238">
          <cell r="A238" t="str">
            <v>Мехнат13</v>
          </cell>
          <cell r="B238" t="str">
            <v>Мехнат</v>
          </cell>
          <cell r="C238">
            <v>1</v>
          </cell>
          <cell r="D238">
            <v>3</v>
          </cell>
          <cell r="E238">
            <v>72590</v>
          </cell>
          <cell r="N238">
            <v>9</v>
          </cell>
          <cell r="O238">
            <v>2</v>
          </cell>
          <cell r="P238">
            <v>1</v>
          </cell>
        </row>
        <row r="239">
          <cell r="A239" t="str">
            <v>Мехнат21</v>
          </cell>
          <cell r="B239" t="str">
            <v>Мехнат</v>
          </cell>
          <cell r="C239">
            <v>2</v>
          </cell>
          <cell r="D239">
            <v>1</v>
          </cell>
          <cell r="E239">
            <v>80510</v>
          </cell>
          <cell r="N239">
            <v>9</v>
          </cell>
          <cell r="O239">
            <v>2</v>
          </cell>
          <cell r="P239">
            <v>1</v>
          </cell>
        </row>
        <row r="240">
          <cell r="A240" t="str">
            <v>Мехнат22</v>
          </cell>
          <cell r="B240" t="str">
            <v>Мехнат</v>
          </cell>
          <cell r="C240">
            <v>2</v>
          </cell>
          <cell r="D240">
            <v>2</v>
          </cell>
          <cell r="E240">
            <v>78120</v>
          </cell>
          <cell r="N240">
            <v>9</v>
          </cell>
          <cell r="O240">
            <v>2</v>
          </cell>
          <cell r="P240">
            <v>1</v>
          </cell>
        </row>
        <row r="241">
          <cell r="A241" t="str">
            <v>Мехнат23</v>
          </cell>
          <cell r="B241" t="str">
            <v>Мехнат</v>
          </cell>
          <cell r="C241">
            <v>2</v>
          </cell>
          <cell r="D241">
            <v>3</v>
          </cell>
          <cell r="E241">
            <v>71820</v>
          </cell>
          <cell r="N241">
            <v>9</v>
          </cell>
          <cell r="O241">
            <v>2</v>
          </cell>
          <cell r="P241">
            <v>1</v>
          </cell>
        </row>
        <row r="242">
          <cell r="A242" t="str">
            <v>Мехнат31</v>
          </cell>
          <cell r="B242" t="str">
            <v>Мехнат</v>
          </cell>
          <cell r="C242">
            <v>3</v>
          </cell>
          <cell r="D242">
            <v>1</v>
          </cell>
          <cell r="E242">
            <v>74550</v>
          </cell>
          <cell r="N242">
            <v>9</v>
          </cell>
          <cell r="O242">
            <v>2</v>
          </cell>
          <cell r="P242">
            <v>1</v>
          </cell>
        </row>
        <row r="243">
          <cell r="A243" t="str">
            <v>Мехнат32</v>
          </cell>
          <cell r="B243" t="str">
            <v>Мехнат</v>
          </cell>
          <cell r="C243">
            <v>3</v>
          </cell>
          <cell r="D243">
            <v>2</v>
          </cell>
          <cell r="E243">
            <v>66340</v>
          </cell>
          <cell r="N243">
            <v>9</v>
          </cell>
          <cell r="O243">
            <v>2</v>
          </cell>
          <cell r="P243">
            <v>1</v>
          </cell>
        </row>
        <row r="244">
          <cell r="A244" t="str">
            <v>Мехнат33</v>
          </cell>
          <cell r="B244" t="str">
            <v>Мехнат</v>
          </cell>
          <cell r="C244">
            <v>3</v>
          </cell>
          <cell r="D244">
            <v>3</v>
          </cell>
          <cell r="E244">
            <v>46970</v>
          </cell>
          <cell r="N244">
            <v>9</v>
          </cell>
          <cell r="O244">
            <v>2</v>
          </cell>
          <cell r="P244">
            <v>1</v>
          </cell>
        </row>
        <row r="245">
          <cell r="A245" t="str">
            <v>Мехнат41</v>
          </cell>
          <cell r="B245" t="str">
            <v>Мехнат</v>
          </cell>
          <cell r="C245">
            <v>4</v>
          </cell>
          <cell r="D245">
            <v>1</v>
          </cell>
          <cell r="E245">
            <v>55570</v>
          </cell>
          <cell r="N245">
            <v>9</v>
          </cell>
          <cell r="O245">
            <v>2</v>
          </cell>
          <cell r="P245">
            <v>1</v>
          </cell>
        </row>
        <row r="246">
          <cell r="A246" t="str">
            <v>Мехнат42</v>
          </cell>
          <cell r="B246" t="str">
            <v>Мехнат</v>
          </cell>
          <cell r="C246">
            <v>4</v>
          </cell>
          <cell r="D246">
            <v>2</v>
          </cell>
          <cell r="E246">
            <v>43060</v>
          </cell>
          <cell r="N246">
            <v>9</v>
          </cell>
          <cell r="O246">
            <v>2</v>
          </cell>
          <cell r="P246">
            <v>1</v>
          </cell>
        </row>
        <row r="247">
          <cell r="A247" t="str">
            <v>Мехнат43</v>
          </cell>
          <cell r="B247" t="str">
            <v>Мехнат</v>
          </cell>
          <cell r="C247">
            <v>4</v>
          </cell>
          <cell r="D247">
            <v>3</v>
          </cell>
          <cell r="E247">
            <v>32890</v>
          </cell>
          <cell r="N247">
            <v>9</v>
          </cell>
          <cell r="O247">
            <v>2</v>
          </cell>
          <cell r="P247">
            <v>1</v>
          </cell>
        </row>
        <row r="248">
          <cell r="A248" t="str">
            <v>Мехнат53</v>
          </cell>
          <cell r="B248" t="str">
            <v>Мехнат</v>
          </cell>
          <cell r="C248">
            <v>5</v>
          </cell>
          <cell r="D248">
            <v>3</v>
          </cell>
          <cell r="E248">
            <v>23080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sheetData sheetId="70"/>
      <sheetData sheetId="71"/>
      <sheetData sheetId="72"/>
      <sheetData sheetId="73"/>
      <sheetData sheetId="74"/>
      <sheetData sheetId="75" refreshError="1"/>
      <sheetData sheetId="76">
        <row r="1">
          <cell r="A1" t="str">
            <v>ключ</v>
          </cell>
        </row>
      </sheetData>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ow r="1">
          <cell r="A1" t="str">
            <v>ключ</v>
          </cell>
        </row>
      </sheetData>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sheetData sheetId="115"/>
      <sheetData sheetId="116"/>
      <sheetData sheetId="117"/>
      <sheetData sheetId="118"/>
      <sheetData sheetId="119"/>
      <sheetData sheetId="120"/>
      <sheetData sheetId="121"/>
      <sheetData sheetId="122"/>
      <sheetData sheetId="123"/>
      <sheetData sheetId="124"/>
      <sheetData sheetId="1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спортРУС"/>
      <sheetName val="ПаспортEng"/>
      <sheetName val="БП"/>
      <sheetName val="Project Cost (2)"/>
      <sheetName val="NPV-IRR-PI-DPP (2)"/>
      <sheetName val="Чуств."/>
      <sheetName val="БП-Eng"/>
      <sheetName val="Технология"/>
      <sheetName val="Лист1"/>
      <sheetName val="База данных"/>
      <sheetName val="ПаспортRUS"/>
      <sheetName val="Паспорт"/>
      <sheetName val="Полезные сайты"/>
      <sheetName val="Импорт"/>
      <sheetName val="Экспорт"/>
      <sheetName val="промпродукция"/>
      <sheetName val="ДЕХ"/>
      <sheetName val="ЧОР"/>
      <sheetName val="___"/>
      <sheetName val="Input1"/>
      <sheetName val="вопросы"/>
      <sheetName val="База данных2"/>
      <sheetName val="Depreciat"/>
      <sheetName val="Loans1"/>
      <sheetName val="Input3"/>
      <sheetName val="Input4"/>
      <sheetName val="Taxes"/>
      <sheetName val="---------"/>
      <sheetName val="ТЭП"/>
      <sheetName val="Project Cost"/>
      <sheetName val="FinPlan"/>
      <sheetName val="ProdPlan"/>
      <sheetName val="SalePlan"/>
      <sheetName val="Loans"/>
      <sheetName val="CostTotal"/>
      <sheetName val="CostSold"/>
      <sheetName val="Себестоимость"/>
      <sheetName val="ProfLoss"/>
      <sheetName val="WorkCap"/>
      <sheetName val="CashFlow"/>
      <sheetName val="Present"/>
      <sheetName val="NPV-IRR-PI-PP"/>
      <sheetName val="Balance"/>
      <sheetName val="BreakPoint"/>
      <sheetName val="БП - Хлопковый кластер"/>
    </sheetNames>
    <definedNames>
      <definedName name="_a1Z"/>
      <definedName name="_a2Z"/>
      <definedName name="BlankMacro1"/>
      <definedName name="oy" refersTo="#ССЫЛКА!"/>
      <definedName name="yil" refersTo="#ССЫЛКА!"/>
      <definedName name="дел"/>
      <definedName name="прилож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15,05,06йилга_жами4"/>
      <sheetName val="апрель_кре_жами4"/>
      <sheetName val="Гай_пахта4"/>
      <sheetName val="Фориш_20034"/>
      <sheetName val="Prog__rost_tarifov"/>
      <sheetName val="режа"/>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refreshError="1"/>
      <sheetData sheetId="27" refreshError="1"/>
      <sheetData sheetId="28" refreshError="1"/>
      <sheetData sheetId="29"/>
      <sheetData sheetId="30"/>
      <sheetData sheetId="31"/>
      <sheetData sheetId="32"/>
      <sheetData sheetId="33" refreshError="1"/>
      <sheetData sheetId="34"/>
      <sheetData sheetId="35"/>
      <sheetData sheetId="36"/>
      <sheetData sheetId="37"/>
      <sheetData sheetId="38"/>
      <sheetData sheetId="3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Зан-ть(р-ны)"/>
      <sheetName val="s"/>
      <sheetName val="ТАБ№2"/>
      <sheetName val="Гай пахта"/>
      <sheetName val="Уюшмага_2-Ф"/>
      <sheetName val="уюшмага10,09_холатига"/>
      <sheetName val="Жами_свод"/>
      <sheetName val="Уюшмага_Форма-2"/>
      <sheetName val="Уюшмага_Ж10,09"/>
      <sheetName val="Гай_пахта"/>
      <sheetName val="Массив"/>
      <sheetName val="Нарх"/>
      <sheetName val="Пункт"/>
      <sheetName val="Уюшмага_2-Ф1"/>
      <sheetName val="уюшмага10,09_холатига1"/>
      <sheetName val="Жами_свод1"/>
      <sheetName val="Уюшмага_Форма-21"/>
      <sheetName val="Уюшмага_Ж10,091"/>
      <sheetName val="Гай_пахта1"/>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Даромадлар"/>
      <sheetName val="УРГАНЧ ТУМАН"/>
      <sheetName val="Урганч т"/>
      <sheetName val="ХИВА ТУМАН"/>
      <sheetName val="Хива т"/>
      <sheetName val="ХАЗОРАСП ТУМАН"/>
      <sheetName val="Хазарасп т"/>
      <sheetName val="ГУРЛАН ТУМАН"/>
      <sheetName val="Гурлан т"/>
      <sheetName val="ШОВОТ ТУМАН"/>
      <sheetName val="Шовот т"/>
      <sheetName val="ЯНГИАРИК ТУМАН"/>
      <sheetName val="Янгиарик т"/>
      <sheetName val="КУШКУПИР ТУМАН"/>
      <sheetName val="Кошкупир т"/>
      <sheetName val="БОГОТ ТУМАН"/>
      <sheetName val="Богот т"/>
      <sheetName val="ХОНКА ТУМАН"/>
      <sheetName val="Хонка т"/>
      <sheetName val="ЯНГИБОЗОР ТУМАН"/>
      <sheetName val="Янгибозор т"/>
      <sheetName val="туманлар буйича жами"/>
      <sheetName val="облбюджет"/>
      <sheetName val="ВСЕГО"/>
      <sheetName val="БогѾт т"/>
      <sheetName val="Варианты"/>
      <sheetName val="УРГАНЧ_ТУМАН"/>
      <sheetName val="Урганч_т"/>
      <sheetName val="ХИВА_ТУМАН"/>
      <sheetName val="Хива_т"/>
      <sheetName val="ХАЗОРАСП_ТУМАН"/>
      <sheetName val="Хазарасп_т"/>
      <sheetName val="ГУРЛАН_ТУМАН"/>
      <sheetName val="Гурлан_т"/>
      <sheetName val="ШОВОТ_ТУМАН"/>
      <sheetName val="Шовот_т"/>
      <sheetName val="ЯНГИАРИК_ТУМАН"/>
      <sheetName val="Янгиарик_т"/>
      <sheetName val="КУШКУПИР_ТУМАН"/>
      <sheetName val="Кошкупир_т"/>
      <sheetName val="БОГОТ_ТУМАН"/>
      <sheetName val="Богот_т"/>
      <sheetName val="ХОНКА_ТУМАН"/>
      <sheetName val="Хонка_т"/>
      <sheetName val="ЯНГИБОЗОР_ТУМАН"/>
      <sheetName val="Янгибозор_т"/>
      <sheetName val="туманлар_буйича_жами"/>
      <sheetName val="БогѾт_т"/>
      <sheetName val="MIN-MAX"/>
      <sheetName val="облбюјжет"/>
      <sheetName val="ХАЗІРАСП_ТУМАН"/>
      <sheetName val="ГУРЛАНSТУМАН"/>
      <sheetName val="ШОВІТ_ТУМАН"/>
      <sheetName val="БІГОТ_ТУМАН"/>
      <sheetName val="БЦгот_т"/>
      <sheetName val="ЯНГИБІЗОР_ТУМАН"/>
      <sheetName val="табли 4 местний совет"/>
      <sheetName val="2010"/>
      <sheetName val="2011"/>
      <sheetName val="2012"/>
      <sheetName val="2013"/>
      <sheetName val="2014"/>
      <sheetName val="2015"/>
      <sheetName val="2016"/>
      <sheetName val="2017"/>
      <sheetName val="смеш_дт"/>
      <sheetName val="ТАБ№2"/>
      <sheetName val="63- протокол (4)"/>
      <sheetName val="уюшмага10,09 холатига"/>
      <sheetName val="УРГАНЧ_ТУМАН1"/>
      <sheetName val="Урганч_т1"/>
      <sheetName val="ХИВА_ТУМАН1"/>
      <sheetName val="Хива_т1"/>
      <sheetName val="ХАЗОРАСП_ТУМАН1"/>
      <sheetName val="Хазарасп_т1"/>
      <sheetName val="ГУРЛАН_ТУМАН1"/>
      <sheetName val="Гурлан_т1"/>
      <sheetName val="ШОВОТ_ТУМАН1"/>
      <sheetName val="Шовот_т1"/>
      <sheetName val="ЯНГИАРИК_ТУМАН1"/>
      <sheetName val="Янгиарик_т1"/>
      <sheetName val="КУШКУПИР_ТУМАН1"/>
      <sheetName val="Кошкупир_т1"/>
      <sheetName val="БОГОТ_ТУМАН1"/>
      <sheetName val="Богот_т1"/>
      <sheetName val="ХОНКА_ТУМАН1"/>
      <sheetName val="Хонка_т1"/>
      <sheetName val="ЯНГИБОЗОР_ТУМАН1"/>
      <sheetName val="Янгибозор_т1"/>
      <sheetName val="туманлар_буйича_жами1"/>
      <sheetName val="БогѾт_т1"/>
      <sheetName val="УРГАНЧ_ТУМАН2"/>
      <sheetName val="Урганч_т2"/>
      <sheetName val="ХИВА_ТУМАН2"/>
      <sheetName val="Хива_т2"/>
      <sheetName val="ХАЗОРАСП_ТУМАН2"/>
      <sheetName val="Хазарасп_т2"/>
      <sheetName val="ГУРЛАН_ТУМАН2"/>
      <sheetName val="Гурлан_т2"/>
      <sheetName val="ШОВОТ_ТУМАН2"/>
      <sheetName val="Шовот_т2"/>
      <sheetName val="ЯНГИАРИК_ТУМАН2"/>
      <sheetName val="Янгиарик_т2"/>
      <sheetName val="КУШКУПИР_ТУМАН2"/>
      <sheetName val="Кошкупир_т2"/>
      <sheetName val="БОГОТ_ТУМАН2"/>
      <sheetName val="Богот_т2"/>
      <sheetName val="ХОНКА_ТУМАН2"/>
      <sheetName val="Хонка_т2"/>
      <sheetName val="ЯНГИБОЗОР_ТУМАН2"/>
      <sheetName val="Янгибозор_т2"/>
      <sheetName val="туманлар_буйича_жами2"/>
      <sheetName val="БогѾт_т2"/>
      <sheetName val="табли_4_местний_совет"/>
      <sheetName val="63-_протокол_(4)"/>
      <sheetName val="уюшмага10,09_холатига"/>
      <sheetName val="Фориш 2003"/>
      <sheetName val="курс"/>
    </sheetNames>
    <sheetDataSet>
      <sheetData sheetId="0" refreshError="1">
        <row r="1">
          <cell r="A1" t="str">
            <v>Районы1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06_12_2016"/>
      <sheetName val="Зан-ть(р-ны)"/>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пЗатраты"/>
      <sheetName val="ЗатратыЗаказчика"/>
      <sheetName val="ТЭП"/>
      <sheetName val="Чувств"/>
      <sheetName val="КурсЦБ"/>
      <sheetName val="Input1"/>
      <sheetName val="Loans1"/>
      <sheetName val="Depreciat"/>
      <sheetName val="Input3"/>
      <sheetName val="Рецептура1"/>
      <sheetName val="Рецептура2"/>
      <sheetName val="Input4"/>
      <sheetName val="Taxes"/>
      <sheetName val="Project Cost"/>
      <sheetName val="FinPlan"/>
      <sheetName val="Loans"/>
      <sheetName val="ProdPlan"/>
      <sheetName val="SalePlan"/>
      <sheetName val="SalePlan (2)"/>
      <sheetName val="CostSold"/>
      <sheetName val="ЗарПлата"/>
      <sheetName val="CostSold (2)"/>
      <sheetName val="Себестоимость"/>
      <sheetName val="CostTotal"/>
      <sheetName val="ProfLoss"/>
      <sheetName val="ProfLoss (2)"/>
      <sheetName val="CashFlow"/>
      <sheetName val="WorkCap"/>
      <sheetName val="WorkCap (2)"/>
      <sheetName val="CashFlowФОТОН"/>
      <sheetName val="Present"/>
      <sheetName val="Balance"/>
      <sheetName val="IRR"/>
      <sheetName val="BreakPoint"/>
      <sheetName val="Ф1"/>
      <sheetName val="Ф2"/>
      <sheetName val="Класс"/>
      <sheetName val="Сост Фотон"/>
      <sheetName val="1"/>
      <sheetName val="2"/>
      <sheetName val="3"/>
      <sheetName val="Лист1"/>
      <sheetName val="Финанализ123"/>
    </sheetNames>
    <sheetDataSet>
      <sheetData sheetId="0"/>
      <sheetData sheetId="1"/>
      <sheetData sheetId="2"/>
      <sheetData sheetId="3"/>
      <sheetData sheetId="4"/>
      <sheetData sheetId="5">
        <row r="3">
          <cell r="C3">
            <v>1</v>
          </cell>
        </row>
      </sheetData>
      <sheetData sheetId="6"/>
      <sheetData sheetId="7"/>
      <sheetData sheetId="8">
        <row r="7">
          <cell r="C7">
            <v>1575000</v>
          </cell>
        </row>
        <row r="15">
          <cell r="C15">
            <v>1800000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s>
    <sheetDataSet>
      <sheetData sheetId="0">
        <row r="5">
          <cell r="E5" t="str">
            <v>в том числе</v>
          </cell>
        </row>
      </sheetData>
      <sheetData sheetId="1"/>
      <sheetData sheetId="2"/>
      <sheetData sheetId="3"/>
      <sheetData sheetId="4">
        <row r="5">
          <cell r="E5" t="str">
            <v>в том числе</v>
          </cell>
        </row>
      </sheetData>
      <sheetData sheetId="5"/>
      <sheetData sheetId="6"/>
      <sheetData sheetId="7"/>
      <sheetData sheetId="8"/>
      <sheetData sheetId="9"/>
      <sheetData sheetId="10"/>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sheetData sheetId="23"/>
      <sheetData sheetId="24"/>
      <sheetData sheetId="25"/>
      <sheetData sheetId="26"/>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бер"/>
      <sheetName val="База"/>
      <sheetName val="Дефектная ведомость"/>
      <sheetName val="Уругликка"/>
      <sheetName val="банк табл"/>
      <sheetName val="Лист2"/>
      <sheetName val="Ресстр2"/>
      <sheetName val="реестр3"/>
      <sheetName val="Реестр1"/>
      <sheetName val="Т19"/>
      <sheetName val="режа"/>
      <sheetName val="Уюшмага 2-Ф"/>
      <sheetName val="Жами свод"/>
      <sheetName val="Уюшмага Форма-2"/>
      <sheetName val="Уюшмага Ж10,09"/>
      <sheetName val="Жад 30"/>
      <sheetName val="ер ресурс"/>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К.смета"/>
      <sheetName val="s"/>
      <sheetName val="63- протокол (4)"/>
      <sheetName val="Пр1э"/>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63-_протокол_(4)"/>
      <sheetName val="ер_ресурс"/>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11 жадвал"/>
      <sheetName val="10 жадвал"/>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экс_хар"/>
      <sheetName val="сталь по годам"/>
      <sheetName val="транспортировка"/>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МФО руйхат"/>
      <sheetName val="фориш_свод13"/>
      <sheetName val="экс_хар2"/>
      <sheetName val="сталь_по_годам1"/>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ow r="4">
          <cell r="O4">
            <v>67.099999999999994</v>
          </cell>
        </row>
      </sheetData>
      <sheetData sheetId="74">
        <row r="4">
          <cell r="O4">
            <v>67.099999999999994</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efreshError="1"/>
      <sheetData sheetId="147" refreshError="1"/>
      <sheetData sheetId="148" refreshError="1"/>
      <sheetData sheetId="149" refreshError="1"/>
      <sheetData sheetId="150" refreshError="1"/>
      <sheetData sheetId="151">
        <row r="4">
          <cell r="O4">
            <v>67.099999999999994</v>
          </cell>
        </row>
      </sheetData>
      <sheetData sheetId="152" refreshError="1"/>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efreshError="1"/>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efreshError="1"/>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sheetData sheetId="401"/>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sheetData sheetId="424"/>
      <sheetData sheetId="425"/>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sheetData sheetId="450"/>
      <sheetData sheetId="451"/>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sheetData sheetId="460"/>
      <sheetData sheetId="461"/>
      <sheetData sheetId="462"/>
      <sheetData sheetId="463"/>
      <sheetData sheetId="464"/>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ow r="4">
          <cell r="O4">
            <v>67.099999999999994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 стр инв"/>
      <sheetName val="ААА"/>
      <sheetName val="БББ"/>
      <sheetName val="прил №1 гос и хоз"/>
      <sheetName val="90"/>
      <sheetName val="189"/>
      <sheetName val="217 (Без А_Б)"/>
      <sheetName val="79 (Б)"/>
      <sheetName val="39 (А)"/>
      <sheetName val="335"/>
      <sheetName val="173"/>
      <sheetName val="ВСЕ АО201115"/>
      <sheetName val="ВСЕ АО"/>
      <sheetName val="32"/>
      <sheetName val="148"/>
      <sheetName val="13"/>
      <sheetName val="64"/>
      <sheetName val="245"/>
      <sheetName val="614"/>
      <sheetName val="Лист2"/>
      <sheetName val="Лист3"/>
      <sheetName val="Лист5"/>
      <sheetName val="Лист1"/>
      <sheetName val="база по 623"/>
      <sheetName val="реал_стр_инв"/>
      <sheetName val="прил_№1_гос_и_хоз"/>
      <sheetName val="217_(Без_А_Б)"/>
      <sheetName val="79_(Б)"/>
      <sheetName val="39_(А)"/>
      <sheetName val="ВСЕ_АО201115"/>
      <sheetName val="ВСЕ_АО"/>
      <sheetName val="база_по_623"/>
      <sheetName val="параметр (формуд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0000074</v>
          </cell>
          <cell r="B2" t="str">
            <v>0683</v>
          </cell>
          <cell r="C2" t="str">
            <v>Элсис-савдо</v>
          </cell>
        </row>
        <row r="3">
          <cell r="A3" t="str">
            <v>0000473</v>
          </cell>
          <cell r="B3" t="str">
            <v>1134</v>
          </cell>
          <cell r="C3" t="str">
            <v>Хамкорбанк</v>
          </cell>
        </row>
        <row r="4">
          <cell r="A4" t="str">
            <v>0000517</v>
          </cell>
          <cell r="B4" t="str">
            <v>1503</v>
          </cell>
          <cell r="C4" t="str">
            <v>Мулк-сармоя брокерлик уйи</v>
          </cell>
        </row>
        <row r="5">
          <cell r="A5" t="str">
            <v>0000556</v>
          </cell>
          <cell r="B5" t="str">
            <v>3756</v>
          </cell>
          <cell r="C5" t="str">
            <v>Узбекистон саноат-курилиш банки</v>
          </cell>
        </row>
        <row r="6">
          <cell r="A6" t="str">
            <v>0000561</v>
          </cell>
          <cell r="B6" t="str">
            <v>3866</v>
          </cell>
          <cell r="C6" t="str">
            <v>Асака банк</v>
          </cell>
        </row>
        <row r="7">
          <cell r="A7" t="str">
            <v>0000564</v>
          </cell>
          <cell r="B7" t="str">
            <v>3992</v>
          </cell>
          <cell r="C7" t="str">
            <v>Ипак йули банк</v>
          </cell>
        </row>
        <row r="8">
          <cell r="A8" t="str">
            <v>0000624</v>
          </cell>
          <cell r="B8" t="str">
            <v>0009</v>
          </cell>
          <cell r="C8" t="str">
            <v>Халк парварлик</v>
          </cell>
        </row>
        <row r="9">
          <cell r="A9" t="str">
            <v>0000626</v>
          </cell>
          <cell r="B9" t="str">
            <v>0010</v>
          </cell>
          <cell r="C9" t="str">
            <v>Мулк</v>
          </cell>
        </row>
        <row r="10">
          <cell r="A10" t="str">
            <v>0000636</v>
          </cell>
          <cell r="B10" t="str">
            <v>0015</v>
          </cell>
          <cell r="C10" t="str">
            <v>Навоисавдо</v>
          </cell>
        </row>
        <row r="11">
          <cell r="A11" t="str">
            <v>0000663</v>
          </cell>
          <cell r="B11" t="str">
            <v>0038</v>
          </cell>
          <cell r="C11" t="str">
            <v>Марказий дехкон бозори</v>
          </cell>
        </row>
        <row r="12">
          <cell r="A12" t="str">
            <v>0000688</v>
          </cell>
          <cell r="B12" t="str">
            <v>0055</v>
          </cell>
          <cell r="C12" t="str">
            <v>Олмалик кон-металлургия комбинати</v>
          </cell>
        </row>
        <row r="13">
          <cell r="A13" t="str">
            <v>0000719</v>
          </cell>
          <cell r="B13" t="str">
            <v>0081</v>
          </cell>
          <cell r="C13" t="str">
            <v>Агротаъминот-БС</v>
          </cell>
        </row>
        <row r="14">
          <cell r="A14" t="str">
            <v>0000755</v>
          </cell>
          <cell r="B14" t="str">
            <v>0110</v>
          </cell>
          <cell r="C14" t="str">
            <v>Кафолат сугурта компанияси</v>
          </cell>
        </row>
        <row r="15">
          <cell r="A15" t="str">
            <v>0000805</v>
          </cell>
          <cell r="B15" t="str">
            <v>0156</v>
          </cell>
          <cell r="C15" t="str">
            <v>Агробанк</v>
          </cell>
        </row>
        <row r="16">
          <cell r="A16" t="str">
            <v>0000851</v>
          </cell>
          <cell r="B16" t="str">
            <v>0199</v>
          </cell>
          <cell r="C16" t="str">
            <v>Кашкадарё пармалаш ишлари</v>
          </cell>
        </row>
        <row r="17">
          <cell r="A17" t="str">
            <v>0000959</v>
          </cell>
          <cell r="B17" t="str">
            <v>0304</v>
          </cell>
          <cell r="C17" t="str">
            <v>Дженерал Моторс Узбекистон</v>
          </cell>
        </row>
        <row r="18">
          <cell r="A18" t="str">
            <v>0000994</v>
          </cell>
          <cell r="B18" t="str">
            <v>0336</v>
          </cell>
          <cell r="C18" t="str">
            <v>Самарканд консерва</v>
          </cell>
        </row>
        <row r="19">
          <cell r="A19" t="str">
            <v>0001116</v>
          </cell>
          <cell r="B19" t="str">
            <v>0451</v>
          </cell>
          <cell r="C19" t="str">
            <v>Кукон механика заводи</v>
          </cell>
        </row>
        <row r="20">
          <cell r="A20" t="str">
            <v>0001117</v>
          </cell>
          <cell r="B20" t="str">
            <v>0452</v>
          </cell>
          <cell r="C20" t="str">
            <v>Туйтепа металл курилмалари</v>
          </cell>
        </row>
        <row r="21">
          <cell r="A21" t="str">
            <v>0001145</v>
          </cell>
          <cell r="B21" t="str">
            <v>0477</v>
          </cell>
          <cell r="C21" t="str">
            <v>Гранит</v>
          </cell>
        </row>
        <row r="22">
          <cell r="A22" t="str">
            <v>0001169</v>
          </cell>
          <cell r="B22" t="str">
            <v>0498</v>
          </cell>
          <cell r="C22" t="str">
            <v>Бухороэнергомарказ</v>
          </cell>
        </row>
        <row r="23">
          <cell r="A23" t="str">
            <v>0001181</v>
          </cell>
          <cell r="B23" t="str">
            <v>0508</v>
          </cell>
          <cell r="C23" t="str">
            <v>Узбекфильм</v>
          </cell>
        </row>
        <row r="24">
          <cell r="A24" t="str">
            <v>0001201</v>
          </cell>
          <cell r="B24" t="str">
            <v>0525</v>
          </cell>
          <cell r="C24" t="str">
            <v>Куконмаш</v>
          </cell>
        </row>
        <row r="25">
          <cell r="A25" t="str">
            <v>0001204</v>
          </cell>
          <cell r="B25" t="str">
            <v>0528</v>
          </cell>
          <cell r="C25" t="str">
            <v>Узбекистон почтаси</v>
          </cell>
        </row>
        <row r="26">
          <cell r="A26" t="str">
            <v>0001230</v>
          </cell>
          <cell r="B26" t="str">
            <v>0554</v>
          </cell>
          <cell r="C26" t="str">
            <v>Жахон савдо комплекси</v>
          </cell>
        </row>
        <row r="27">
          <cell r="A27" t="str">
            <v>0001243</v>
          </cell>
          <cell r="B27" t="str">
            <v>0567</v>
          </cell>
          <cell r="C27" t="str">
            <v>Кукон суперфосфат заводи</v>
          </cell>
        </row>
        <row r="28">
          <cell r="A28" t="str">
            <v>0001246</v>
          </cell>
          <cell r="B28" t="str">
            <v>0570</v>
          </cell>
          <cell r="C28" t="str">
            <v>Андижонмаш</v>
          </cell>
        </row>
        <row r="29">
          <cell r="A29" t="str">
            <v>0001267</v>
          </cell>
          <cell r="B29" t="str">
            <v>0590</v>
          </cell>
          <cell r="C29" t="str">
            <v>Средазэнергосетьпроект</v>
          </cell>
        </row>
        <row r="30">
          <cell r="A30" t="str">
            <v>0001271</v>
          </cell>
          <cell r="B30" t="str">
            <v>0595</v>
          </cell>
          <cell r="C30" t="str">
            <v>Узпартампонаж</v>
          </cell>
        </row>
        <row r="31">
          <cell r="A31" t="str">
            <v>0001282</v>
          </cell>
          <cell r="B31" t="str">
            <v>0605</v>
          </cell>
          <cell r="C31" t="str">
            <v>Таминотчи-Пахта</v>
          </cell>
        </row>
        <row r="32">
          <cell r="A32" t="str">
            <v>0001388</v>
          </cell>
          <cell r="B32" t="str">
            <v>0703</v>
          </cell>
          <cell r="C32" t="str">
            <v>Каракалпакбоян</v>
          </cell>
        </row>
        <row r="33">
          <cell r="A33" t="str">
            <v>0001395</v>
          </cell>
          <cell r="B33" t="str">
            <v>0709</v>
          </cell>
          <cell r="C33" t="str">
            <v>Андижоннефт</v>
          </cell>
        </row>
        <row r="34">
          <cell r="A34" t="str">
            <v>0001399</v>
          </cell>
          <cell r="B34" t="str">
            <v>0713</v>
          </cell>
          <cell r="C34" t="str">
            <v>Электр кишлок курилиш</v>
          </cell>
        </row>
        <row r="35">
          <cell r="A35" t="str">
            <v>0001426</v>
          </cell>
          <cell r="B35" t="str">
            <v>0733</v>
          </cell>
          <cell r="C35" t="str">
            <v>Узсаламан</v>
          </cell>
        </row>
        <row r="36">
          <cell r="A36" t="str">
            <v>0001443</v>
          </cell>
          <cell r="B36" t="str">
            <v>0744</v>
          </cell>
          <cell r="C36" t="str">
            <v>Минора куриш экспедицияси</v>
          </cell>
        </row>
        <row r="37">
          <cell r="A37" t="str">
            <v>0001489</v>
          </cell>
          <cell r="B37" t="str">
            <v>0772</v>
          </cell>
          <cell r="C37" t="str">
            <v>Марказсаноатэкспорт</v>
          </cell>
        </row>
        <row r="38">
          <cell r="A38" t="str">
            <v>0001493</v>
          </cell>
          <cell r="B38" t="str">
            <v>0776</v>
          </cell>
          <cell r="C38" t="str">
            <v>Узпроммашимпекс</v>
          </cell>
        </row>
        <row r="39">
          <cell r="A39" t="str">
            <v>0001500</v>
          </cell>
          <cell r="B39" t="str">
            <v>0782</v>
          </cell>
          <cell r="C39" t="str">
            <v>Узинтеримпекс</v>
          </cell>
        </row>
        <row r="40">
          <cell r="A40" t="str">
            <v>0001510</v>
          </cell>
          <cell r="B40" t="str">
            <v>0788</v>
          </cell>
          <cell r="C40" t="str">
            <v>Узбекгеофизика</v>
          </cell>
        </row>
        <row r="41">
          <cell r="A41" t="str">
            <v>0001544</v>
          </cell>
          <cell r="B41" t="str">
            <v>4843</v>
          </cell>
          <cell r="C41" t="str">
            <v>Узбекистон темир йуллари</v>
          </cell>
        </row>
        <row r="42">
          <cell r="A42" t="str">
            <v>0001548</v>
          </cell>
          <cell r="B42" t="str">
            <v>5414</v>
          </cell>
          <cell r="C42" t="str">
            <v>Узбек гидро энерго курилиш</v>
          </cell>
        </row>
        <row r="43">
          <cell r="A43" t="str">
            <v>0001552</v>
          </cell>
          <cell r="B43" t="str">
            <v>0806</v>
          </cell>
          <cell r="C43" t="str">
            <v>Узмарказимпекс</v>
          </cell>
        </row>
        <row r="44">
          <cell r="A44" t="str">
            <v>0001554</v>
          </cell>
          <cell r="B44" t="str">
            <v>0808</v>
          </cell>
          <cell r="C44" t="str">
            <v>Нефт ва газ конлари геологияси хамда кидируви институти</v>
          </cell>
        </row>
        <row r="45">
          <cell r="A45" t="str">
            <v>0001608</v>
          </cell>
          <cell r="B45" t="str">
            <v>0851</v>
          </cell>
          <cell r="C45" t="str">
            <v>Пахтасаноат илмий маркази</v>
          </cell>
        </row>
        <row r="46">
          <cell r="A46" t="str">
            <v>0001612</v>
          </cell>
          <cell r="B46" t="str">
            <v>0854</v>
          </cell>
          <cell r="C46" t="str">
            <v>Узвиносаноат-холдинг</v>
          </cell>
        </row>
        <row r="47">
          <cell r="A47" t="str">
            <v>0001639</v>
          </cell>
          <cell r="B47" t="str">
            <v>0873</v>
          </cell>
          <cell r="C47" t="str">
            <v>Чорсу буюм савдо комплекси</v>
          </cell>
        </row>
        <row r="48">
          <cell r="A48" t="str">
            <v>0001643</v>
          </cell>
          <cell r="B48" t="str">
            <v>0877</v>
          </cell>
          <cell r="C48" t="str">
            <v>Ейвалек махсус темир бетон</v>
          </cell>
        </row>
        <row r="49">
          <cell r="A49" t="str">
            <v>0001671</v>
          </cell>
          <cell r="B49" t="str">
            <v>0903</v>
          </cell>
          <cell r="C49" t="str">
            <v>Урта осиё транс</v>
          </cell>
        </row>
        <row r="50">
          <cell r="A50" t="str">
            <v>0001708</v>
          </cell>
          <cell r="B50" t="str">
            <v>0928</v>
          </cell>
          <cell r="C50" t="str">
            <v>Туркистон банк</v>
          </cell>
        </row>
        <row r="51">
          <cell r="A51" t="str">
            <v>0001713</v>
          </cell>
          <cell r="B51" t="str">
            <v>0933</v>
          </cell>
          <cell r="C51" t="str">
            <v>Риштон пахта тозалаш корхонаси</v>
          </cell>
        </row>
        <row r="52">
          <cell r="A52" t="str">
            <v>0001715</v>
          </cell>
          <cell r="B52" t="str">
            <v>0935</v>
          </cell>
          <cell r="C52" t="str">
            <v>Жаркургон нефт</v>
          </cell>
        </row>
        <row r="53">
          <cell r="A53" t="str">
            <v>0001746</v>
          </cell>
          <cell r="B53" t="str">
            <v>0954</v>
          </cell>
          <cell r="C53" t="str">
            <v>УПП</v>
          </cell>
        </row>
        <row r="54">
          <cell r="A54" t="str">
            <v>0001749</v>
          </cell>
          <cell r="B54" t="str">
            <v>0957</v>
          </cell>
          <cell r="C54" t="str">
            <v>Еркургон дехкон бозори</v>
          </cell>
        </row>
        <row r="55">
          <cell r="A55" t="str">
            <v>0001750</v>
          </cell>
          <cell r="B55" t="str">
            <v>5226</v>
          </cell>
          <cell r="C55" t="str">
            <v>Узбек кумир</v>
          </cell>
        </row>
        <row r="56">
          <cell r="A56" t="str">
            <v>0001751</v>
          </cell>
          <cell r="B56" t="str">
            <v>0958</v>
          </cell>
          <cell r="C56" t="str">
            <v>Уз-Донг-вон компани</v>
          </cell>
        </row>
        <row r="57">
          <cell r="A57" t="str">
            <v>0001752</v>
          </cell>
          <cell r="B57" t="str">
            <v>0960</v>
          </cell>
          <cell r="C57" t="str">
            <v>Узнефтгаз кудук таъмирлаш</v>
          </cell>
        </row>
        <row r="58">
          <cell r="A58" t="str">
            <v>0001759</v>
          </cell>
          <cell r="B58" t="str">
            <v>0966</v>
          </cell>
          <cell r="C58" t="str">
            <v>Косон 232-хужаликлараро МКК</v>
          </cell>
        </row>
        <row r="59">
          <cell r="A59" t="str">
            <v>0001786</v>
          </cell>
          <cell r="B59" t="str">
            <v>0980</v>
          </cell>
          <cell r="C59" t="str">
            <v>Темирйул  транспорт  бошкармаси</v>
          </cell>
        </row>
        <row r="60">
          <cell r="A60" t="str">
            <v>0001833</v>
          </cell>
          <cell r="B60" t="str">
            <v>1012</v>
          </cell>
          <cell r="C60" t="str">
            <v>Антекс</v>
          </cell>
        </row>
        <row r="61">
          <cell r="A61" t="str">
            <v>0001834</v>
          </cell>
          <cell r="B61" t="str">
            <v>1013</v>
          </cell>
          <cell r="C61" t="str">
            <v>УТ банк</v>
          </cell>
        </row>
        <row r="62">
          <cell r="A62" t="str">
            <v>0001836</v>
          </cell>
          <cell r="B62" t="str">
            <v>1014</v>
          </cell>
          <cell r="C62" t="str">
            <v>Комсар</v>
          </cell>
        </row>
        <row r="63">
          <cell r="A63" t="str">
            <v>0001841</v>
          </cell>
          <cell r="B63" t="str">
            <v>1019</v>
          </cell>
          <cell r="C63" t="str">
            <v>Тошнефтегаз курилиш</v>
          </cell>
        </row>
        <row r="64">
          <cell r="A64" t="str">
            <v>0001853</v>
          </cell>
          <cell r="B64" t="str">
            <v>1029</v>
          </cell>
          <cell r="C64" t="str">
            <v>Узнефтмахсулот</v>
          </cell>
        </row>
        <row r="65">
          <cell r="A65" t="str">
            <v>0001904</v>
          </cell>
          <cell r="B65" t="str">
            <v>1055</v>
          </cell>
          <cell r="C65" t="str">
            <v>Узнефтегазмаш</v>
          </cell>
        </row>
        <row r="66">
          <cell r="A66" t="str">
            <v>0001906</v>
          </cell>
          <cell r="B66" t="str">
            <v>1057</v>
          </cell>
          <cell r="C66" t="str">
            <v>Ташэлектрошит</v>
          </cell>
        </row>
        <row r="67">
          <cell r="A67" t="str">
            <v>0001917</v>
          </cell>
          <cell r="B67" t="str">
            <v>1066</v>
          </cell>
          <cell r="C67" t="str">
            <v>Тошкент лок-буёк заводи</v>
          </cell>
        </row>
        <row r="68">
          <cell r="A68" t="str">
            <v>0001934</v>
          </cell>
          <cell r="B68" t="str">
            <v>1078</v>
          </cell>
          <cell r="C68" t="str">
            <v>Жондор пахта тозалаш</v>
          </cell>
        </row>
        <row r="69">
          <cell r="A69" t="str">
            <v>0001962</v>
          </cell>
          <cell r="B69" t="str">
            <v>1103</v>
          </cell>
          <cell r="C69" t="str">
            <v>Узлитинефтгаз</v>
          </cell>
        </row>
        <row r="70">
          <cell r="A70" t="str">
            <v>0002054</v>
          </cell>
          <cell r="B70" t="str">
            <v>4606</v>
          </cell>
          <cell r="C70" t="str">
            <v>Фаргона вилояти МТП бирлашмаси</v>
          </cell>
        </row>
        <row r="71">
          <cell r="A71" t="str">
            <v>0002096</v>
          </cell>
          <cell r="B71" t="str">
            <v>1128</v>
          </cell>
          <cell r="C71" t="str">
            <v>Карбонат</v>
          </cell>
        </row>
        <row r="72">
          <cell r="A72" t="str">
            <v>0002111</v>
          </cell>
          <cell r="B72" t="str">
            <v>4700</v>
          </cell>
          <cell r="C72" t="str">
            <v>Сирдарё вилояти МТП бирлашмаси</v>
          </cell>
        </row>
        <row r="73">
          <cell r="A73" t="str">
            <v>0002127</v>
          </cell>
          <cell r="B73" t="str">
            <v>1146</v>
          </cell>
          <cell r="C73" t="str">
            <v>Узташкинефтгаз</v>
          </cell>
        </row>
        <row r="74">
          <cell r="A74" t="str">
            <v>0002132</v>
          </cell>
          <cell r="B74" t="str">
            <v>1150</v>
          </cell>
          <cell r="C74" t="str">
            <v>Узкишлокхужаликмашлизинг</v>
          </cell>
        </row>
        <row r="75">
          <cell r="A75" t="str">
            <v>0002133</v>
          </cell>
          <cell r="B75" t="str">
            <v>1151</v>
          </cell>
          <cell r="C75" t="str">
            <v>Узбек лизинг интернешнл</v>
          </cell>
        </row>
        <row r="76">
          <cell r="A76" t="str">
            <v>0002138</v>
          </cell>
          <cell r="B76" t="str">
            <v>1155</v>
          </cell>
          <cell r="C76" t="str">
            <v>Портлатишсаноат</v>
          </cell>
        </row>
        <row r="77">
          <cell r="A77" t="str">
            <v>0002202</v>
          </cell>
          <cell r="B77" t="str">
            <v>4652</v>
          </cell>
          <cell r="C77" t="str">
            <v>Андижон вилояти МТП бирлашмаси</v>
          </cell>
        </row>
        <row r="78">
          <cell r="A78" t="str">
            <v>0002284</v>
          </cell>
          <cell r="B78" t="str">
            <v>1185</v>
          </cell>
          <cell r="C78" t="str">
            <v>Авиасозлар дехкон бозори</v>
          </cell>
        </row>
        <row r="79">
          <cell r="A79" t="str">
            <v>0002292</v>
          </cell>
          <cell r="B79" t="str">
            <v>4905</v>
          </cell>
          <cell r="C79" t="str">
            <v>Сувмаш</v>
          </cell>
        </row>
        <row r="80">
          <cell r="A80" t="str">
            <v>0002350</v>
          </cell>
          <cell r="B80" t="str">
            <v>4609</v>
          </cell>
          <cell r="C80" t="str">
            <v>Наманган вилояти МТП худудий бирлашмаси</v>
          </cell>
        </row>
        <row r="81">
          <cell r="A81" t="str">
            <v>0002364</v>
          </cell>
          <cell r="B81" t="str">
            <v>5337</v>
          </cell>
          <cell r="C81" t="str">
            <v>Хоразм сув курилиш</v>
          </cell>
        </row>
        <row r="82">
          <cell r="A82" t="str">
            <v>0002420</v>
          </cell>
          <cell r="B82" t="str">
            <v>1203</v>
          </cell>
          <cell r="C82" t="str">
            <v>Узэлектромонтаж</v>
          </cell>
        </row>
        <row r="83">
          <cell r="A83" t="str">
            <v>0002474</v>
          </cell>
          <cell r="B83" t="str">
            <v>5382</v>
          </cell>
          <cell r="C83" t="str">
            <v>Шаргун кумир</v>
          </cell>
        </row>
        <row r="84">
          <cell r="A84" t="str">
            <v>0002541</v>
          </cell>
          <cell r="B84" t="str">
            <v>1225</v>
          </cell>
          <cell r="C84" t="str">
            <v>Полаткурилма</v>
          </cell>
        </row>
        <row r="85">
          <cell r="A85" t="str">
            <v>0002554</v>
          </cell>
          <cell r="B85" t="str">
            <v>5360</v>
          </cell>
          <cell r="C85" t="str">
            <v>Сувсаноатмаш</v>
          </cell>
        </row>
        <row r="86">
          <cell r="A86" t="str">
            <v>0002583</v>
          </cell>
          <cell r="B86" t="str">
            <v>1239</v>
          </cell>
          <cell r="C86" t="str">
            <v>Юнусобод дехкон бозори</v>
          </cell>
        </row>
        <row r="87">
          <cell r="A87" t="str">
            <v>0002593</v>
          </cell>
          <cell r="B87" t="str">
            <v>1244</v>
          </cell>
          <cell r="C87" t="str">
            <v>Урганч экскаватор</v>
          </cell>
        </row>
        <row r="88">
          <cell r="A88" t="str">
            <v>0002598</v>
          </cell>
          <cell r="B88" t="str">
            <v>1245</v>
          </cell>
          <cell r="C88" t="str">
            <v>Жанубсаноатмонтаж</v>
          </cell>
        </row>
        <row r="89">
          <cell r="A89" t="str">
            <v>0002601</v>
          </cell>
          <cell r="B89" t="str">
            <v>1248</v>
          </cell>
          <cell r="C89" t="str">
            <v>93-махсус трест</v>
          </cell>
        </row>
        <row r="90">
          <cell r="A90" t="str">
            <v>0002602</v>
          </cell>
          <cell r="B90" t="str">
            <v>1249</v>
          </cell>
          <cell r="C90" t="str">
            <v>Узбекистон Республика валюта биржаси</v>
          </cell>
        </row>
        <row r="91">
          <cell r="A91" t="str">
            <v>0002627</v>
          </cell>
          <cell r="B91" t="str">
            <v>1254</v>
          </cell>
          <cell r="C91" t="str">
            <v>Тошкент кишлок хужалик махсулотлари улгуржи бозори</v>
          </cell>
        </row>
        <row r="92">
          <cell r="A92" t="str">
            <v>0002688</v>
          </cell>
          <cell r="B92" t="str">
            <v>1268</v>
          </cell>
          <cell r="C92" t="str">
            <v>Навои сув курилиш</v>
          </cell>
        </row>
        <row r="93">
          <cell r="A93" t="str">
            <v>0002700</v>
          </cell>
          <cell r="B93" t="str">
            <v>1274</v>
          </cell>
          <cell r="C93" t="str">
            <v>КДБ банк Узбекистон</v>
          </cell>
        </row>
        <row r="94">
          <cell r="A94" t="str">
            <v>0002834</v>
          </cell>
          <cell r="B94" t="str">
            <v>1321</v>
          </cell>
          <cell r="C94" t="str">
            <v>Халкаро хамкорлик маркази</v>
          </cell>
        </row>
        <row r="95">
          <cell r="A95" t="str">
            <v>0002842</v>
          </cell>
          <cell r="B95" t="str">
            <v>1323</v>
          </cell>
          <cell r="C95" t="str">
            <v>Каштекс</v>
          </cell>
        </row>
        <row r="96">
          <cell r="A96" t="str">
            <v>0003002</v>
          </cell>
          <cell r="B96" t="str">
            <v>4767</v>
          </cell>
          <cell r="C96" t="str">
            <v>Матбуот таркатувчи</v>
          </cell>
        </row>
        <row r="97">
          <cell r="A97" t="str">
            <v>0003010</v>
          </cell>
          <cell r="B97" t="str">
            <v>1399</v>
          </cell>
          <cell r="C97" t="str">
            <v>Турон-Хожели</v>
          </cell>
        </row>
        <row r="98">
          <cell r="A98" t="str">
            <v>0003015</v>
          </cell>
          <cell r="B98" t="str">
            <v>1401</v>
          </cell>
          <cell r="C98" t="str">
            <v>Карши шахар 12-сонли автокорхона</v>
          </cell>
        </row>
        <row r="99">
          <cell r="A99" t="str">
            <v>0003080</v>
          </cell>
          <cell r="B99" t="str">
            <v>1421</v>
          </cell>
          <cell r="C99" t="str">
            <v>Амубухороканалкурилиш</v>
          </cell>
        </row>
        <row r="100">
          <cell r="A100" t="str">
            <v>0003564</v>
          </cell>
          <cell r="B100" t="str">
            <v>1456</v>
          </cell>
          <cell r="C100" t="str">
            <v>Янгийул ёг-мой</v>
          </cell>
        </row>
        <row r="101">
          <cell r="A101" t="str">
            <v>0003569</v>
          </cell>
          <cell r="B101" t="str">
            <v>1459</v>
          </cell>
          <cell r="C101" t="str">
            <v>ПСМ груп</v>
          </cell>
        </row>
        <row r="102">
          <cell r="A102" t="str">
            <v>0003577</v>
          </cell>
          <cell r="B102" t="str">
            <v>1467</v>
          </cell>
          <cell r="C102" t="str">
            <v>Мастона</v>
          </cell>
        </row>
        <row r="103">
          <cell r="A103" t="str">
            <v>0003592</v>
          </cell>
          <cell r="B103" t="str">
            <v>1481</v>
          </cell>
          <cell r="C103" t="str">
            <v>Узкимёполимерсавдо</v>
          </cell>
        </row>
        <row r="104">
          <cell r="A104" t="str">
            <v>0003606</v>
          </cell>
          <cell r="B104" t="str">
            <v>1495</v>
          </cell>
          <cell r="C104" t="str">
            <v>Лаззат КИЧАЖ</v>
          </cell>
        </row>
        <row r="105">
          <cell r="A105" t="str">
            <v>0003636</v>
          </cell>
          <cell r="B105" t="str">
            <v>1523</v>
          </cell>
          <cell r="C105" t="str">
            <v>Микрокредитбанк</v>
          </cell>
        </row>
        <row r="106">
          <cell r="A106" t="str">
            <v>0003641</v>
          </cell>
          <cell r="B106" t="str">
            <v>1528</v>
          </cell>
          <cell r="C106" t="str">
            <v>УЗБАТ А.О.</v>
          </cell>
        </row>
        <row r="107">
          <cell r="A107" t="str">
            <v>0003648</v>
          </cell>
          <cell r="B107" t="str">
            <v>1534</v>
          </cell>
          <cell r="C107" t="str">
            <v>Нукис вино заводи</v>
          </cell>
        </row>
        <row r="108">
          <cell r="A108" t="str">
            <v>0003657</v>
          </cell>
          <cell r="B108" t="str">
            <v>1543</v>
          </cell>
          <cell r="C108" t="str">
            <v>Узэлектркабелсавдо</v>
          </cell>
        </row>
        <row r="109">
          <cell r="A109" t="str">
            <v>0003728</v>
          </cell>
          <cell r="B109" t="str">
            <v>1614</v>
          </cell>
          <cell r="C109" t="str">
            <v>Навои дори-дармон</v>
          </cell>
        </row>
        <row r="110">
          <cell r="A110" t="str">
            <v>0003734</v>
          </cell>
          <cell r="B110" t="str">
            <v>1620</v>
          </cell>
          <cell r="C110" t="str">
            <v>Тошкент ёг-мой комбинати</v>
          </cell>
        </row>
        <row r="111">
          <cell r="A111" t="str">
            <v>0003739</v>
          </cell>
          <cell r="B111" t="str">
            <v>1625</v>
          </cell>
          <cell r="C111" t="str">
            <v>Гулистон экстракт-ёг</v>
          </cell>
        </row>
        <row r="112">
          <cell r="A112" t="str">
            <v>0003754</v>
          </cell>
          <cell r="B112" t="str">
            <v>1640</v>
          </cell>
          <cell r="C112" t="str">
            <v>Узбеккимёмаш заводи</v>
          </cell>
        </row>
        <row r="113">
          <cell r="A113" t="str">
            <v>0003761</v>
          </cell>
          <cell r="B113" t="str">
            <v>1646</v>
          </cell>
          <cell r="C113" t="str">
            <v>Тошкент рангли метал парчалари ва резги-чикитларини тайёрлаш ва кайта ишлаш заводи</v>
          </cell>
        </row>
        <row r="114">
          <cell r="A114" t="str">
            <v>0003762</v>
          </cell>
          <cell r="B114" t="str">
            <v>1647</v>
          </cell>
          <cell r="C114" t="str">
            <v>Кашкадарё дон махсулотлари</v>
          </cell>
        </row>
        <row r="115">
          <cell r="A115" t="str">
            <v>0003772</v>
          </cell>
          <cell r="B115" t="str">
            <v>1653</v>
          </cell>
          <cell r="C115" t="str">
            <v>Андижон тажриба-синов заводи</v>
          </cell>
        </row>
        <row r="116">
          <cell r="A116" t="str">
            <v>0003775</v>
          </cell>
          <cell r="B116" t="str">
            <v>1655</v>
          </cell>
          <cell r="C116" t="str">
            <v>Когон ёг-экстраксия заводи</v>
          </cell>
        </row>
        <row r="117">
          <cell r="A117" t="str">
            <v>0003803</v>
          </cell>
          <cell r="B117" t="str">
            <v>1682</v>
          </cell>
          <cell r="C117" t="str">
            <v>Средазцветметэнерго</v>
          </cell>
        </row>
        <row r="118">
          <cell r="A118" t="str">
            <v>0003825</v>
          </cell>
          <cell r="B118" t="str">
            <v>1699</v>
          </cell>
          <cell r="C118" t="str">
            <v>Фаргона дори-дармон</v>
          </cell>
        </row>
        <row r="119">
          <cell r="A119" t="str">
            <v>0003839</v>
          </cell>
          <cell r="B119" t="str">
            <v>1711</v>
          </cell>
          <cell r="C119" t="str">
            <v>Самарканд дори-дармон</v>
          </cell>
        </row>
        <row r="120">
          <cell r="A120" t="str">
            <v>0003843</v>
          </cell>
          <cell r="B120" t="str">
            <v>1714</v>
          </cell>
          <cell r="C120" t="str">
            <v>Тошкент Республика фонд биржаси</v>
          </cell>
        </row>
        <row r="121">
          <cell r="A121" t="str">
            <v>0003845</v>
          </cell>
          <cell r="B121" t="str">
            <v>1716</v>
          </cell>
          <cell r="C121" t="str">
            <v>Дунё-М</v>
          </cell>
        </row>
        <row r="122">
          <cell r="A122" t="str">
            <v>0003853</v>
          </cell>
          <cell r="B122" t="str">
            <v>5266</v>
          </cell>
          <cell r="C122" t="str">
            <v>Узбекенгилсаноат</v>
          </cell>
        </row>
        <row r="123">
          <cell r="A123" t="str">
            <v>0003895</v>
          </cell>
          <cell r="B123" t="str">
            <v>1761</v>
          </cell>
          <cell r="C123" t="str">
            <v>Каттакургон ёг-мой</v>
          </cell>
        </row>
        <row r="124">
          <cell r="A124" t="str">
            <v>0003903</v>
          </cell>
          <cell r="B124" t="str">
            <v>1769</v>
          </cell>
          <cell r="C124" t="str">
            <v>Кашкадарё дори-дармон</v>
          </cell>
        </row>
        <row r="125">
          <cell r="A125" t="str">
            <v>0003905</v>
          </cell>
          <cell r="B125" t="str">
            <v>1771</v>
          </cell>
          <cell r="C125" t="str">
            <v>Багдод дон махсулотлари</v>
          </cell>
        </row>
        <row r="126">
          <cell r="A126" t="str">
            <v>0003907</v>
          </cell>
          <cell r="B126" t="str">
            <v>1773</v>
          </cell>
          <cell r="C126" t="str">
            <v>Шодлик</v>
          </cell>
        </row>
        <row r="127">
          <cell r="A127" t="str">
            <v>0003921</v>
          </cell>
          <cell r="B127" t="str">
            <v>1785</v>
          </cell>
          <cell r="C127" t="str">
            <v>Урганч ёг-мой</v>
          </cell>
        </row>
        <row r="128">
          <cell r="A128" t="str">
            <v>0003928</v>
          </cell>
          <cell r="B128" t="str">
            <v>1791</v>
          </cell>
          <cell r="C128" t="str">
            <v>Узкоммаишийсавдо</v>
          </cell>
        </row>
        <row r="129">
          <cell r="A129" t="str">
            <v>0003932</v>
          </cell>
          <cell r="B129" t="str">
            <v>1794</v>
          </cell>
          <cell r="C129" t="str">
            <v>Беруни ёггар</v>
          </cell>
        </row>
        <row r="130">
          <cell r="A130" t="str">
            <v>0003935</v>
          </cell>
          <cell r="B130" t="str">
            <v>1797</v>
          </cell>
          <cell r="C130" t="str">
            <v>Чимбай май</v>
          </cell>
        </row>
        <row r="131">
          <cell r="A131" t="str">
            <v>0003939</v>
          </cell>
          <cell r="B131" t="str">
            <v>1801</v>
          </cell>
          <cell r="C131" t="str">
            <v>Андижон дори-дармон</v>
          </cell>
        </row>
        <row r="132">
          <cell r="A132" t="str">
            <v>0003943</v>
          </cell>
          <cell r="B132" t="str">
            <v>1804</v>
          </cell>
          <cell r="C132" t="str">
            <v>Самарканд-парранда</v>
          </cell>
        </row>
        <row r="133">
          <cell r="A133" t="str">
            <v>0003946</v>
          </cell>
          <cell r="B133" t="str">
            <v>1807</v>
          </cell>
          <cell r="C133" t="str">
            <v>Андижонкабел</v>
          </cell>
        </row>
        <row r="134">
          <cell r="A134" t="str">
            <v>0003954</v>
          </cell>
          <cell r="B134" t="str">
            <v>1814</v>
          </cell>
          <cell r="C134" t="str">
            <v>Кукон дон махсулотлари</v>
          </cell>
        </row>
        <row r="135">
          <cell r="A135" t="str">
            <v>0003965</v>
          </cell>
          <cell r="B135" t="str">
            <v>1825</v>
          </cell>
          <cell r="C135" t="str">
            <v>Бухоронасллипарранда</v>
          </cell>
        </row>
        <row r="136">
          <cell r="A136" t="str">
            <v>0003966</v>
          </cell>
          <cell r="B136" t="str">
            <v>1826</v>
          </cell>
          <cell r="C136" t="str">
            <v>Бухоропарранда</v>
          </cell>
        </row>
        <row r="137">
          <cell r="A137" t="str">
            <v>0003969</v>
          </cell>
          <cell r="B137" t="str">
            <v>1829</v>
          </cell>
          <cell r="C137" t="str">
            <v>Кукон ёг-мой</v>
          </cell>
        </row>
        <row r="138">
          <cell r="A138" t="str">
            <v>0003980</v>
          </cell>
          <cell r="B138" t="str">
            <v>1840</v>
          </cell>
          <cell r="C138" t="str">
            <v>Карши ёг-экстракция</v>
          </cell>
        </row>
        <row r="139">
          <cell r="A139" t="str">
            <v>0003993</v>
          </cell>
          <cell r="B139" t="str">
            <v>1852</v>
          </cell>
          <cell r="C139" t="str">
            <v>Фаргона дон махсулотлари</v>
          </cell>
        </row>
        <row r="140">
          <cell r="A140" t="str">
            <v>0004002</v>
          </cell>
          <cell r="B140" t="str">
            <v>1861</v>
          </cell>
          <cell r="C140" t="str">
            <v>Агалык-ломанн-парранда</v>
          </cell>
        </row>
        <row r="141">
          <cell r="A141" t="str">
            <v>0004008</v>
          </cell>
          <cell r="B141" t="str">
            <v>1866</v>
          </cell>
          <cell r="C141" t="str">
            <v>Наманган дори-дармон</v>
          </cell>
        </row>
        <row r="142">
          <cell r="A142" t="str">
            <v>0004009</v>
          </cell>
          <cell r="B142" t="str">
            <v>1867</v>
          </cell>
          <cell r="C142" t="str">
            <v>Тошкент вилояти дори-дармон</v>
          </cell>
        </row>
        <row r="143">
          <cell r="A143" t="str">
            <v>0004023</v>
          </cell>
          <cell r="B143" t="str">
            <v>1879</v>
          </cell>
          <cell r="C143" t="str">
            <v>Кишлок курилиш банк</v>
          </cell>
        </row>
        <row r="144">
          <cell r="A144" t="str">
            <v>0004043</v>
          </cell>
          <cell r="B144" t="str">
            <v>1898</v>
          </cell>
          <cell r="C144" t="str">
            <v>Уздастгохасбобускунасавдо</v>
          </cell>
        </row>
        <row r="145">
          <cell r="A145" t="str">
            <v>0004051</v>
          </cell>
          <cell r="B145" t="str">
            <v>1905</v>
          </cell>
          <cell r="C145" t="str">
            <v>Конират ун заводи</v>
          </cell>
        </row>
        <row r="146">
          <cell r="A146" t="str">
            <v>0004060</v>
          </cell>
          <cell r="B146" t="str">
            <v>1913</v>
          </cell>
          <cell r="C146" t="str">
            <v>Нефтгазкурилиштаъмир</v>
          </cell>
        </row>
        <row r="147">
          <cell r="A147" t="str">
            <v>0004082</v>
          </cell>
          <cell r="B147" t="str">
            <v>1936</v>
          </cell>
          <cell r="C147" t="str">
            <v>Интер-Рохат</v>
          </cell>
        </row>
        <row r="148">
          <cell r="A148" t="str">
            <v>0004084</v>
          </cell>
          <cell r="B148" t="str">
            <v>1938</v>
          </cell>
          <cell r="C148" t="str">
            <v>Каракалпак дон махсулотлари</v>
          </cell>
        </row>
        <row r="149">
          <cell r="A149" t="str">
            <v>0004087</v>
          </cell>
          <cell r="B149" t="str">
            <v>1941</v>
          </cell>
          <cell r="C149" t="str">
            <v>Чуст пахта тозалаш</v>
          </cell>
        </row>
        <row r="150">
          <cell r="A150" t="str">
            <v>0004093</v>
          </cell>
          <cell r="B150" t="str">
            <v>1947</v>
          </cell>
          <cell r="C150" t="str">
            <v>Нишон пахта тозалаш</v>
          </cell>
        </row>
        <row r="151">
          <cell r="A151" t="str">
            <v>0004095</v>
          </cell>
          <cell r="B151" t="str">
            <v>1949</v>
          </cell>
          <cell r="C151" t="str">
            <v>Строительный трест-159</v>
          </cell>
        </row>
        <row r="152">
          <cell r="A152" t="str">
            <v>0004112</v>
          </cell>
          <cell r="B152" t="str">
            <v>1965</v>
          </cell>
          <cell r="C152" t="str">
            <v>Мингбулок  пахта тозалш</v>
          </cell>
        </row>
        <row r="153">
          <cell r="A153" t="str">
            <v>0004116</v>
          </cell>
          <cell r="B153" t="str">
            <v>1969</v>
          </cell>
          <cell r="C153" t="str">
            <v>Шохруд</v>
          </cell>
        </row>
        <row r="154">
          <cell r="A154" t="str">
            <v>0004120</v>
          </cell>
          <cell r="B154" t="str">
            <v>1973</v>
          </cell>
          <cell r="C154" t="str">
            <v>Поп пахта толаси</v>
          </cell>
        </row>
        <row r="155">
          <cell r="A155" t="str">
            <v>0004122</v>
          </cell>
          <cell r="B155" t="str">
            <v>1975</v>
          </cell>
          <cell r="C155" t="str">
            <v>Ангрен пак</v>
          </cell>
        </row>
        <row r="156">
          <cell r="A156" t="str">
            <v>0004128</v>
          </cell>
          <cell r="B156" t="str">
            <v>1981</v>
          </cell>
          <cell r="C156" t="str">
            <v>Норин пахта тозалаш</v>
          </cell>
        </row>
        <row r="157">
          <cell r="A157" t="str">
            <v>0004130</v>
          </cell>
          <cell r="B157" t="str">
            <v>1983</v>
          </cell>
          <cell r="C157" t="str">
            <v>Урганч шароб</v>
          </cell>
        </row>
        <row r="158">
          <cell r="A158" t="str">
            <v>0004148</v>
          </cell>
          <cell r="B158" t="str">
            <v>1994</v>
          </cell>
          <cell r="C158" t="str">
            <v>Бухоро дон махсулотлари</v>
          </cell>
        </row>
        <row r="159">
          <cell r="A159" t="str">
            <v>0004167</v>
          </cell>
          <cell r="B159" t="str">
            <v>2013</v>
          </cell>
          <cell r="C159" t="str">
            <v>Кукон 2-чи пахта тозалаш заводи</v>
          </cell>
        </row>
        <row r="160">
          <cell r="A160" t="str">
            <v>0004182</v>
          </cell>
          <cell r="B160" t="str">
            <v>2028</v>
          </cell>
          <cell r="C160" t="str">
            <v>Жейнов пахта тозалаш</v>
          </cell>
        </row>
        <row r="161">
          <cell r="A161" t="str">
            <v>0004187</v>
          </cell>
          <cell r="B161" t="str">
            <v>2033</v>
          </cell>
          <cell r="C161" t="str">
            <v>Косонсой пахта толаси</v>
          </cell>
        </row>
        <row r="162">
          <cell r="A162" t="str">
            <v>0004205</v>
          </cell>
          <cell r="B162" t="str">
            <v>2051</v>
          </cell>
          <cell r="C162" t="str">
            <v>Туракургон пахта тозалаш</v>
          </cell>
        </row>
        <row r="163">
          <cell r="A163" t="str">
            <v>0004228</v>
          </cell>
          <cell r="B163" t="str">
            <v>2074</v>
          </cell>
          <cell r="C163" t="str">
            <v>Жиззах дон махсулотлари</v>
          </cell>
        </row>
        <row r="164">
          <cell r="A164" t="str">
            <v>0004232</v>
          </cell>
          <cell r="B164" t="str">
            <v>2078</v>
          </cell>
          <cell r="C164" t="str">
            <v>Узбекистон пахта тозалаш заводи</v>
          </cell>
        </row>
        <row r="165">
          <cell r="A165" t="str">
            <v>0004245</v>
          </cell>
          <cell r="B165" t="str">
            <v>2090</v>
          </cell>
          <cell r="C165" t="str">
            <v>Кува пахтани кайта ишлаш</v>
          </cell>
        </row>
        <row r="166">
          <cell r="A166" t="str">
            <v>0004255</v>
          </cell>
          <cell r="B166" t="str">
            <v>2100</v>
          </cell>
          <cell r="C166" t="str">
            <v>Жаркургон пахта</v>
          </cell>
        </row>
        <row r="167">
          <cell r="A167" t="str">
            <v>0004270</v>
          </cell>
          <cell r="B167" t="str">
            <v>2115</v>
          </cell>
          <cell r="C167" t="str">
            <v>Пешку пахта тозалаш</v>
          </cell>
        </row>
        <row r="168">
          <cell r="A168" t="str">
            <v>0004288</v>
          </cell>
          <cell r="B168" t="str">
            <v>2133</v>
          </cell>
          <cell r="C168" t="str">
            <v>Касби пахта тозалаш</v>
          </cell>
        </row>
        <row r="169">
          <cell r="A169" t="str">
            <v>0004291</v>
          </cell>
          <cell r="B169" t="str">
            <v>2136</v>
          </cell>
          <cell r="C169" t="str">
            <v>Уртачирчик парранда</v>
          </cell>
        </row>
        <row r="170">
          <cell r="A170" t="str">
            <v>0004295</v>
          </cell>
          <cell r="B170" t="str">
            <v>2140</v>
          </cell>
          <cell r="C170" t="str">
            <v>Яккабог ок олтин пахта тозалаш</v>
          </cell>
        </row>
        <row r="171">
          <cell r="A171" t="str">
            <v>0004297</v>
          </cell>
          <cell r="B171" t="str">
            <v>2142</v>
          </cell>
          <cell r="C171" t="str">
            <v>Навои дон махсулотлари</v>
          </cell>
        </row>
        <row r="172">
          <cell r="A172" t="str">
            <v>0004302</v>
          </cell>
          <cell r="B172" t="str">
            <v>2147</v>
          </cell>
          <cell r="C172" t="str">
            <v>Кизирик пахта</v>
          </cell>
        </row>
        <row r="173">
          <cell r="A173" t="str">
            <v>0004304</v>
          </cell>
          <cell r="B173" t="str">
            <v>2149</v>
          </cell>
          <cell r="C173" t="str">
            <v>Сурхон озик овкат саноати</v>
          </cell>
        </row>
        <row r="174">
          <cell r="A174" t="str">
            <v>0004319</v>
          </cell>
          <cell r="B174" t="str">
            <v>2164</v>
          </cell>
          <cell r="C174" t="str">
            <v>Конвин</v>
          </cell>
        </row>
        <row r="175">
          <cell r="A175" t="str">
            <v>0004321</v>
          </cell>
          <cell r="B175" t="str">
            <v>2166</v>
          </cell>
          <cell r="C175" t="str">
            <v>Чирокчи пахта тозалаш</v>
          </cell>
        </row>
        <row r="176">
          <cell r="A176" t="str">
            <v>0004323</v>
          </cell>
          <cell r="B176" t="str">
            <v>2168</v>
          </cell>
          <cell r="C176" t="str">
            <v>Кува дон махсулотлари</v>
          </cell>
        </row>
        <row r="177">
          <cell r="A177" t="str">
            <v>0004324</v>
          </cell>
          <cell r="B177" t="str">
            <v>2169</v>
          </cell>
          <cell r="C177" t="str">
            <v>Бешарик пахта тозалаш</v>
          </cell>
        </row>
        <row r="178">
          <cell r="A178" t="str">
            <v>0004327</v>
          </cell>
          <cell r="B178" t="str">
            <v>2172</v>
          </cell>
          <cell r="C178" t="str">
            <v>Узбекистон металлургия комбинати</v>
          </cell>
        </row>
        <row r="179">
          <cell r="A179" t="str">
            <v>0004331</v>
          </cell>
          <cell r="B179" t="str">
            <v>2176</v>
          </cell>
          <cell r="C179" t="str">
            <v>Тошлок пахта тозалаш заводи</v>
          </cell>
        </row>
        <row r="180">
          <cell r="A180" t="str">
            <v>0004333</v>
          </cell>
          <cell r="B180" t="str">
            <v>2178</v>
          </cell>
          <cell r="C180" t="str">
            <v>Шахрисабз вино-арок</v>
          </cell>
        </row>
        <row r="181">
          <cell r="A181" t="str">
            <v>0004342</v>
          </cell>
          <cell r="B181" t="str">
            <v>2187</v>
          </cell>
          <cell r="C181" t="str">
            <v>Бешкент пахта тозалаш</v>
          </cell>
        </row>
        <row r="182">
          <cell r="A182" t="str">
            <v>0004344</v>
          </cell>
          <cell r="B182" t="str">
            <v>2189</v>
          </cell>
          <cell r="C182" t="str">
            <v>Поп дон махсулот</v>
          </cell>
        </row>
        <row r="183">
          <cell r="A183" t="str">
            <v>0004345</v>
          </cell>
          <cell r="B183" t="str">
            <v>2190</v>
          </cell>
          <cell r="C183" t="str">
            <v>Узметаллсавдо</v>
          </cell>
        </row>
        <row r="184">
          <cell r="A184" t="str">
            <v>0004349</v>
          </cell>
          <cell r="B184" t="str">
            <v>2194</v>
          </cell>
          <cell r="C184" t="str">
            <v>Кургонтепа дон махсулотлари</v>
          </cell>
        </row>
        <row r="185">
          <cell r="A185" t="str">
            <v>0004352</v>
          </cell>
          <cell r="B185" t="str">
            <v>2197</v>
          </cell>
          <cell r="C185" t="str">
            <v>Электрокимёзавод</v>
          </cell>
        </row>
        <row r="186">
          <cell r="A186" t="str">
            <v>0004353</v>
          </cell>
          <cell r="B186" t="str">
            <v>2198</v>
          </cell>
          <cell r="C186" t="str">
            <v>Охангаронцемент</v>
          </cell>
        </row>
        <row r="187">
          <cell r="A187" t="str">
            <v>0004363</v>
          </cell>
          <cell r="B187" t="str">
            <v>2207</v>
          </cell>
          <cell r="C187" t="str">
            <v>Тахиатош дон махсулотлари</v>
          </cell>
        </row>
        <row r="188">
          <cell r="A188" t="str">
            <v>0004366</v>
          </cell>
          <cell r="B188" t="str">
            <v>2210</v>
          </cell>
          <cell r="C188" t="str">
            <v>Кувасай цемент</v>
          </cell>
        </row>
        <row r="189">
          <cell r="A189" t="str">
            <v>0004375</v>
          </cell>
          <cell r="B189" t="str">
            <v>2219</v>
          </cell>
          <cell r="C189" t="str">
            <v>Шурчи пахта</v>
          </cell>
        </row>
        <row r="190">
          <cell r="A190" t="str">
            <v>0004381</v>
          </cell>
          <cell r="B190" t="str">
            <v>2225</v>
          </cell>
          <cell r="C190" t="str">
            <v>Охангароншифер</v>
          </cell>
        </row>
        <row r="191">
          <cell r="A191" t="str">
            <v>0004385</v>
          </cell>
          <cell r="B191" t="str">
            <v>2229</v>
          </cell>
          <cell r="C191" t="str">
            <v>Мустакиллик пахта тозалаш заводи</v>
          </cell>
        </row>
        <row r="192">
          <cell r="A192" t="str">
            <v>0004393</v>
          </cell>
          <cell r="B192" t="str">
            <v>2237</v>
          </cell>
          <cell r="C192" t="str">
            <v>Бука пахта тозалаш заводи</v>
          </cell>
        </row>
        <row r="193">
          <cell r="A193" t="str">
            <v>0004409</v>
          </cell>
          <cell r="B193" t="str">
            <v>2253</v>
          </cell>
          <cell r="C193" t="str">
            <v>Шахрисабз пахта тозалаш</v>
          </cell>
        </row>
        <row r="194">
          <cell r="A194" t="str">
            <v>0004418</v>
          </cell>
          <cell r="B194" t="str">
            <v>2262</v>
          </cell>
          <cell r="C194" t="str">
            <v>Чиноз тажриба-экспериментал пахта тозалаш заводи</v>
          </cell>
        </row>
        <row r="195">
          <cell r="A195" t="str">
            <v>0004431</v>
          </cell>
          <cell r="B195" t="str">
            <v>2275</v>
          </cell>
          <cell r="C195" t="str">
            <v>Пскент пахта тозалаш заводи</v>
          </cell>
        </row>
        <row r="196">
          <cell r="A196" t="str">
            <v>0004435</v>
          </cell>
          <cell r="B196" t="str">
            <v>2279</v>
          </cell>
          <cell r="C196" t="str">
            <v>Олимкент пахта тозалаш заводи</v>
          </cell>
        </row>
        <row r="197">
          <cell r="A197" t="str">
            <v>0004446</v>
          </cell>
          <cell r="B197" t="str">
            <v>2290</v>
          </cell>
          <cell r="C197" t="str">
            <v>Косон пахта тозалаш</v>
          </cell>
        </row>
        <row r="198">
          <cell r="A198" t="str">
            <v>0004447</v>
          </cell>
          <cell r="B198" t="str">
            <v>2291</v>
          </cell>
          <cell r="C198" t="str">
            <v>Хожели таласи</v>
          </cell>
        </row>
        <row r="199">
          <cell r="A199" t="str">
            <v>0004461</v>
          </cell>
          <cell r="B199" t="str">
            <v>2304</v>
          </cell>
          <cell r="C199" t="str">
            <v>Шурчи дон махсулотлари</v>
          </cell>
        </row>
        <row r="200">
          <cell r="A200" t="str">
            <v>0004464</v>
          </cell>
          <cell r="B200" t="str">
            <v>2307</v>
          </cell>
          <cell r="C200" t="str">
            <v>ОРГРЕС</v>
          </cell>
        </row>
        <row r="201">
          <cell r="A201" t="str">
            <v>0004465</v>
          </cell>
          <cell r="B201" t="str">
            <v>2308</v>
          </cell>
          <cell r="C201" t="str">
            <v>Жума пахта заводи</v>
          </cell>
        </row>
        <row r="202">
          <cell r="A202" t="str">
            <v>0004468</v>
          </cell>
          <cell r="B202" t="str">
            <v>2311</v>
          </cell>
          <cell r="C202" t="str">
            <v>Наманганулгуржисавдо</v>
          </cell>
        </row>
        <row r="203">
          <cell r="A203" t="str">
            <v>0004476</v>
          </cell>
          <cell r="B203" t="str">
            <v>2319</v>
          </cell>
          <cell r="C203" t="str">
            <v>Охангарон дон</v>
          </cell>
        </row>
        <row r="204">
          <cell r="A204" t="str">
            <v>0004513</v>
          </cell>
          <cell r="B204" t="str">
            <v>2356</v>
          </cell>
          <cell r="C204" t="str">
            <v>Семург</v>
          </cell>
        </row>
        <row r="205">
          <cell r="A205" t="str">
            <v>0004515</v>
          </cell>
          <cell r="B205" t="str">
            <v>2358</v>
          </cell>
          <cell r="C205" t="str">
            <v>Буз пахта тозалаш</v>
          </cell>
        </row>
        <row r="206">
          <cell r="A206" t="str">
            <v>0004533</v>
          </cell>
          <cell r="B206" t="str">
            <v>2376</v>
          </cell>
          <cell r="C206" t="str">
            <v>Сарбон-нефтегаз</v>
          </cell>
        </row>
        <row r="207">
          <cell r="A207" t="str">
            <v>0004540</v>
          </cell>
          <cell r="B207" t="str">
            <v>2383</v>
          </cell>
          <cell r="C207" t="str">
            <v>Самарканд мармар</v>
          </cell>
        </row>
        <row r="208">
          <cell r="A208" t="str">
            <v>0004541</v>
          </cell>
          <cell r="B208" t="str">
            <v>2384</v>
          </cell>
          <cell r="C208" t="str">
            <v>Бош махсус конструктор бюроси-агромаш</v>
          </cell>
        </row>
        <row r="209">
          <cell r="A209" t="str">
            <v>0004552</v>
          </cell>
          <cell r="B209" t="str">
            <v>2395</v>
          </cell>
          <cell r="C209" t="str">
            <v>Нефт ва газ ишлаб чикаришни таъмирлаш</v>
          </cell>
        </row>
        <row r="210">
          <cell r="A210" t="str">
            <v>0004555</v>
          </cell>
          <cell r="B210" t="str">
            <v>2398</v>
          </cell>
          <cell r="C210" t="str">
            <v>Бешариктекстил</v>
          </cell>
        </row>
        <row r="211">
          <cell r="A211" t="str">
            <v>0004569</v>
          </cell>
          <cell r="B211" t="str">
            <v>2412</v>
          </cell>
          <cell r="C211" t="str">
            <v>Хайрабод пахта</v>
          </cell>
        </row>
        <row r="212">
          <cell r="A212" t="str">
            <v>0004580</v>
          </cell>
          <cell r="B212" t="str">
            <v>2423</v>
          </cell>
          <cell r="C212" t="str">
            <v>Трест 12</v>
          </cell>
        </row>
        <row r="213">
          <cell r="A213" t="str">
            <v>0004583</v>
          </cell>
          <cell r="B213" t="str">
            <v>2425</v>
          </cell>
          <cell r="C213" t="str">
            <v>Коракул пахта тозалаш</v>
          </cell>
        </row>
        <row r="214">
          <cell r="A214" t="str">
            <v>0004585</v>
          </cell>
          <cell r="B214" t="str">
            <v>2427</v>
          </cell>
          <cell r="C214" t="str">
            <v>Наманган дон махсулотлари</v>
          </cell>
        </row>
        <row r="215">
          <cell r="A215" t="str">
            <v>0004602</v>
          </cell>
          <cell r="B215" t="str">
            <v>2444</v>
          </cell>
          <cell r="C215" t="str">
            <v>Кашкадарё нефтгаз саноат курилиш</v>
          </cell>
        </row>
        <row r="216">
          <cell r="A216" t="str">
            <v>0004607</v>
          </cell>
          <cell r="B216" t="str">
            <v>2449</v>
          </cell>
          <cell r="C216" t="str">
            <v>Ховос дон махсулотлари</v>
          </cell>
        </row>
        <row r="217">
          <cell r="A217" t="str">
            <v>0004624</v>
          </cell>
          <cell r="B217" t="str">
            <v>2466</v>
          </cell>
          <cell r="C217" t="str">
            <v>Тошкент курилиш моллари комбинати</v>
          </cell>
        </row>
        <row r="218">
          <cell r="A218" t="str">
            <v>0004626</v>
          </cell>
          <cell r="B218" t="str">
            <v>2468</v>
          </cell>
          <cell r="C218" t="str">
            <v>Кизилтепа пахта тозалаш</v>
          </cell>
        </row>
        <row r="219">
          <cell r="A219" t="str">
            <v>0004631</v>
          </cell>
          <cell r="B219" t="str">
            <v>2473</v>
          </cell>
          <cell r="C219" t="str">
            <v>Багдод экспериментал-тажриба пахта тозалаш заводи</v>
          </cell>
        </row>
        <row r="220">
          <cell r="A220" t="str">
            <v>0004634</v>
          </cell>
          <cell r="B220" t="str">
            <v>2476</v>
          </cell>
          <cell r="C220" t="str">
            <v>Хоразм дон махсулотлари</v>
          </cell>
        </row>
        <row r="221">
          <cell r="A221" t="str">
            <v>0004639</v>
          </cell>
          <cell r="B221" t="str">
            <v>2481</v>
          </cell>
          <cell r="C221" t="str">
            <v>Гулистон пахта тозалаш</v>
          </cell>
        </row>
        <row r="222">
          <cell r="A222" t="str">
            <v>0004647</v>
          </cell>
          <cell r="B222" t="str">
            <v>2489</v>
          </cell>
          <cell r="C222" t="str">
            <v>Технолог</v>
          </cell>
        </row>
        <row r="223">
          <cell r="A223" t="str">
            <v>0004650</v>
          </cell>
          <cell r="B223" t="str">
            <v>2491</v>
          </cell>
          <cell r="C223" t="str">
            <v>Хатирчи пахта тозалаш</v>
          </cell>
        </row>
        <row r="224">
          <cell r="A224" t="str">
            <v>0004654</v>
          </cell>
          <cell r="B224" t="str">
            <v>2495</v>
          </cell>
          <cell r="C224" t="str">
            <v>Янгикургон пахта</v>
          </cell>
        </row>
        <row r="225">
          <cell r="A225" t="str">
            <v>0004659</v>
          </cell>
          <cell r="B225" t="str">
            <v>2500</v>
          </cell>
          <cell r="C225" t="str">
            <v>Денов вино-арок</v>
          </cell>
        </row>
        <row r="226">
          <cell r="A226" t="str">
            <v>0004676</v>
          </cell>
          <cell r="B226" t="str">
            <v>2516</v>
          </cell>
          <cell r="C226" t="str">
            <v>Боёвут пахта тозалаш</v>
          </cell>
        </row>
        <row r="227">
          <cell r="A227" t="str">
            <v>0004693</v>
          </cell>
          <cell r="B227" t="str">
            <v>2532</v>
          </cell>
          <cell r="C227" t="str">
            <v>Андижон-пахта</v>
          </cell>
        </row>
        <row r="228">
          <cell r="A228" t="str">
            <v>0004694</v>
          </cell>
          <cell r="B228" t="str">
            <v>2533</v>
          </cell>
          <cell r="C228" t="str">
            <v>В.Усмонов номли Шахрихон пахта тозалаш</v>
          </cell>
        </row>
        <row r="229">
          <cell r="A229" t="str">
            <v>0004695</v>
          </cell>
          <cell r="B229" t="str">
            <v>2534</v>
          </cell>
          <cell r="C229" t="str">
            <v>Пойтуг пахта тозалаш</v>
          </cell>
        </row>
        <row r="230">
          <cell r="A230" t="str">
            <v>0004696</v>
          </cell>
          <cell r="B230" t="str">
            <v>2535</v>
          </cell>
          <cell r="C230" t="str">
            <v>Чинобод пахта тозалаш</v>
          </cell>
        </row>
        <row r="231">
          <cell r="A231" t="str">
            <v>0004697</v>
          </cell>
          <cell r="B231" t="str">
            <v>2536</v>
          </cell>
          <cell r="C231" t="str">
            <v>А.Нурматов номли Хужаобод пахта тозалаш</v>
          </cell>
        </row>
        <row r="232">
          <cell r="A232" t="str">
            <v>0004698</v>
          </cell>
          <cell r="B232" t="str">
            <v>2537</v>
          </cell>
          <cell r="C232" t="str">
            <v>Андижон 1-сон пахтани кайта ишлаш</v>
          </cell>
        </row>
        <row r="233">
          <cell r="A233" t="str">
            <v>0004701</v>
          </cell>
          <cell r="B233" t="str">
            <v>2540</v>
          </cell>
          <cell r="C233" t="str">
            <v>Суфикишлок пахта тозалаш</v>
          </cell>
        </row>
        <row r="234">
          <cell r="A234" t="str">
            <v>0004703</v>
          </cell>
          <cell r="B234" t="str">
            <v>2542</v>
          </cell>
          <cell r="C234" t="str">
            <v>Асака-2 тажриба экспериментал пахта тозалаш</v>
          </cell>
        </row>
        <row r="235">
          <cell r="A235" t="str">
            <v>0004737</v>
          </cell>
          <cell r="B235" t="str">
            <v>2576</v>
          </cell>
          <cell r="C235" t="str">
            <v>Сайхунобод пахта тозалаш</v>
          </cell>
        </row>
        <row r="236">
          <cell r="A236" t="str">
            <v>0004738</v>
          </cell>
          <cell r="B236" t="str">
            <v>2577</v>
          </cell>
          <cell r="C236" t="str">
            <v>Кварц</v>
          </cell>
        </row>
        <row r="237">
          <cell r="A237" t="str">
            <v>0004745</v>
          </cell>
          <cell r="B237" t="str">
            <v>2584</v>
          </cell>
          <cell r="C237" t="str">
            <v>Узэлектроаппарат</v>
          </cell>
        </row>
        <row r="238">
          <cell r="A238" t="str">
            <v>0004748</v>
          </cell>
          <cell r="B238" t="str">
            <v>2587</v>
          </cell>
          <cell r="C238" t="str">
            <v>Биокимё</v>
          </cell>
        </row>
        <row r="239">
          <cell r="A239" t="str">
            <v>0004749</v>
          </cell>
          <cell r="B239" t="str">
            <v>2588</v>
          </cell>
          <cell r="C239" t="str">
            <v>Тошкент шахар дори-дармон</v>
          </cell>
        </row>
        <row r="240">
          <cell r="A240" t="str">
            <v>0004751</v>
          </cell>
          <cell r="B240" t="str">
            <v>2590</v>
          </cell>
          <cell r="C240" t="str">
            <v>Муборак нефтгаз монтаж</v>
          </cell>
        </row>
        <row r="241">
          <cell r="A241" t="str">
            <v>0004759</v>
          </cell>
          <cell r="B241" t="str">
            <v>2598</v>
          </cell>
          <cell r="C241" t="str">
            <v>Дойче Кабел АГ Ташкент</v>
          </cell>
        </row>
        <row r="242">
          <cell r="A242" t="str">
            <v>0004766</v>
          </cell>
          <cell r="B242" t="str">
            <v>2605</v>
          </cell>
          <cell r="C242" t="str">
            <v>Газавтоматика</v>
          </cell>
        </row>
        <row r="243">
          <cell r="A243" t="str">
            <v>0004767</v>
          </cell>
          <cell r="B243" t="str">
            <v>2606</v>
          </cell>
          <cell r="C243" t="str">
            <v>Учтепа пахта тозалаш</v>
          </cell>
        </row>
        <row r="244">
          <cell r="A244" t="str">
            <v>0004768</v>
          </cell>
          <cell r="B244" t="str">
            <v>2607</v>
          </cell>
          <cell r="C244" t="str">
            <v>Даштобод пахта тозалаш</v>
          </cell>
        </row>
        <row r="245">
          <cell r="A245" t="str">
            <v>0004794</v>
          </cell>
          <cell r="B245" t="str">
            <v>2633</v>
          </cell>
          <cell r="C245" t="str">
            <v>Элликкалъа олтин толаси</v>
          </cell>
        </row>
        <row r="246">
          <cell r="A246" t="str">
            <v>0004804</v>
          </cell>
          <cell r="B246" t="str">
            <v>2643</v>
          </cell>
          <cell r="C246" t="str">
            <v>Камаши дон кабул килиш</v>
          </cell>
        </row>
        <row r="247">
          <cell r="A247" t="str">
            <v>0004807</v>
          </cell>
          <cell r="B247" t="str">
            <v>2646</v>
          </cell>
          <cell r="C247" t="str">
            <v>Октош-дон</v>
          </cell>
        </row>
        <row r="248">
          <cell r="A248" t="str">
            <v>0004810</v>
          </cell>
          <cell r="B248" t="str">
            <v>2649</v>
          </cell>
          <cell r="C248" t="str">
            <v>Камаши пахта тозалаш</v>
          </cell>
        </row>
        <row r="249">
          <cell r="A249" t="str">
            <v>0004817</v>
          </cell>
          <cell r="B249" t="str">
            <v>2656</v>
          </cell>
          <cell r="C249" t="str">
            <v>Музработ пахта</v>
          </cell>
        </row>
        <row r="250">
          <cell r="A250" t="str">
            <v>0004823</v>
          </cell>
          <cell r="B250" t="str">
            <v>2662</v>
          </cell>
          <cell r="C250" t="str">
            <v>Фаргона ёг-мой</v>
          </cell>
        </row>
        <row r="251">
          <cell r="A251" t="str">
            <v>0004824</v>
          </cell>
          <cell r="B251" t="str">
            <v>2663</v>
          </cell>
          <cell r="C251" t="str">
            <v>Тошкурилиштранс</v>
          </cell>
        </row>
        <row r="252">
          <cell r="A252" t="str">
            <v>0004826</v>
          </cell>
          <cell r="B252" t="str">
            <v>2665</v>
          </cell>
          <cell r="C252" t="str">
            <v>Узун пахта тозалаш</v>
          </cell>
        </row>
        <row r="253">
          <cell r="A253" t="str">
            <v>0004831</v>
          </cell>
          <cell r="B253" t="str">
            <v>2670</v>
          </cell>
          <cell r="C253" t="str">
            <v>Коракул дон махсулотлари</v>
          </cell>
        </row>
        <row r="254">
          <cell r="A254" t="str">
            <v>0004833</v>
          </cell>
          <cell r="B254" t="str">
            <v>2672</v>
          </cell>
          <cell r="C254" t="str">
            <v>Учкургон-ёг</v>
          </cell>
        </row>
        <row r="255">
          <cell r="A255" t="str">
            <v>0004844</v>
          </cell>
          <cell r="B255" t="str">
            <v>2683</v>
          </cell>
          <cell r="C255" t="str">
            <v>Учкургон дон махсулотлари</v>
          </cell>
        </row>
        <row r="256">
          <cell r="A256" t="str">
            <v>0004857</v>
          </cell>
          <cell r="B256" t="str">
            <v>2696</v>
          </cell>
          <cell r="C256" t="str">
            <v>Альфа груп</v>
          </cell>
        </row>
        <row r="257">
          <cell r="A257" t="str">
            <v>0004859</v>
          </cell>
          <cell r="B257" t="str">
            <v>2698</v>
          </cell>
          <cell r="C257" t="str">
            <v>Тошкент дон махсулотлари</v>
          </cell>
        </row>
        <row r="258">
          <cell r="A258" t="str">
            <v>0004869</v>
          </cell>
          <cell r="B258" t="str">
            <v>2708</v>
          </cell>
          <cell r="C258" t="str">
            <v>Жиззах марказий дехкон бозори</v>
          </cell>
        </row>
        <row r="259">
          <cell r="A259" t="str">
            <v>0004919</v>
          </cell>
          <cell r="B259" t="str">
            <v>2758</v>
          </cell>
          <cell r="C259" t="str">
            <v>Жума элеватори</v>
          </cell>
        </row>
        <row r="260">
          <cell r="A260" t="str">
            <v>0004928</v>
          </cell>
          <cell r="B260" t="str">
            <v>2767</v>
          </cell>
          <cell r="C260" t="str">
            <v>Узнефтгаз информатика</v>
          </cell>
        </row>
        <row r="261">
          <cell r="A261" t="str">
            <v>0004955</v>
          </cell>
          <cell r="B261" t="str">
            <v>2794</v>
          </cell>
          <cell r="C261" t="str">
            <v>Шовот дон махсулотлари</v>
          </cell>
        </row>
        <row r="262">
          <cell r="A262" t="str">
            <v>0004956</v>
          </cell>
          <cell r="B262" t="str">
            <v>2795</v>
          </cell>
          <cell r="C262" t="str">
            <v>Хонка дон махсулотлари</v>
          </cell>
        </row>
        <row r="263">
          <cell r="A263" t="str">
            <v>0004957</v>
          </cell>
          <cell r="B263" t="str">
            <v>2796</v>
          </cell>
          <cell r="C263" t="str">
            <v>Янгиарик пахта тозалаш</v>
          </cell>
        </row>
        <row r="264">
          <cell r="A264" t="str">
            <v>0004960</v>
          </cell>
          <cell r="B264" t="str">
            <v>2799</v>
          </cell>
          <cell r="C264" t="str">
            <v>Юггазстрой</v>
          </cell>
        </row>
        <row r="265">
          <cell r="A265" t="str">
            <v>0004964</v>
          </cell>
          <cell r="B265" t="str">
            <v>2803</v>
          </cell>
          <cell r="C265" t="str">
            <v>Норинтекс</v>
          </cell>
        </row>
        <row r="266">
          <cell r="A266" t="str">
            <v>0004970</v>
          </cell>
          <cell r="B266" t="str">
            <v>2809</v>
          </cell>
          <cell r="C266" t="str">
            <v>Тошкент вино комбинати</v>
          </cell>
        </row>
        <row r="267">
          <cell r="A267" t="str">
            <v>0004979</v>
          </cell>
          <cell r="B267" t="str">
            <v>2818</v>
          </cell>
          <cell r="C267" t="str">
            <v>Гиждувон пахта тозалаш</v>
          </cell>
        </row>
        <row r="268">
          <cell r="A268" t="str">
            <v>0004981</v>
          </cell>
          <cell r="B268" t="str">
            <v>2820</v>
          </cell>
          <cell r="C268" t="str">
            <v>Богот-дон</v>
          </cell>
        </row>
        <row r="269">
          <cell r="A269" t="str">
            <v>0004983</v>
          </cell>
          <cell r="B269" t="str">
            <v>2822</v>
          </cell>
          <cell r="C269" t="str">
            <v>Зирабулок пахта заводи</v>
          </cell>
        </row>
        <row r="270">
          <cell r="A270" t="str">
            <v>0004985</v>
          </cell>
          <cell r="B270" t="str">
            <v>2824</v>
          </cell>
          <cell r="C270" t="str">
            <v>Бахт пахта тозалаш</v>
          </cell>
        </row>
        <row r="271">
          <cell r="A271" t="str">
            <v>0004987</v>
          </cell>
          <cell r="B271" t="str">
            <v>2826</v>
          </cell>
          <cell r="C271" t="str">
            <v>Хонка пахта тозалаш</v>
          </cell>
        </row>
        <row r="272">
          <cell r="A272" t="str">
            <v>0004989</v>
          </cell>
          <cell r="B272" t="str">
            <v>2828</v>
          </cell>
          <cell r="C272" t="str">
            <v>Шовот пахта тозалаш</v>
          </cell>
        </row>
        <row r="273">
          <cell r="A273" t="str">
            <v>0004992</v>
          </cell>
          <cell r="B273" t="str">
            <v>2831</v>
          </cell>
          <cell r="C273" t="str">
            <v>Хазорасп пахта тозалаш</v>
          </cell>
        </row>
        <row r="274">
          <cell r="A274" t="str">
            <v>0004994</v>
          </cell>
          <cell r="B274" t="str">
            <v>2833</v>
          </cell>
          <cell r="C274" t="str">
            <v>Кушкупир пахта тозалаш</v>
          </cell>
        </row>
        <row r="275">
          <cell r="A275" t="str">
            <v>0005003</v>
          </cell>
          <cell r="B275" t="str">
            <v>2842</v>
          </cell>
          <cell r="C275" t="str">
            <v>Узбекистон пахта тозалаш заводи</v>
          </cell>
        </row>
        <row r="276">
          <cell r="A276" t="str">
            <v>0005006</v>
          </cell>
          <cell r="B276" t="str">
            <v>2845</v>
          </cell>
          <cell r="C276" t="str">
            <v>Бекободцемент</v>
          </cell>
        </row>
        <row r="277">
          <cell r="A277" t="str">
            <v>0005007</v>
          </cell>
          <cell r="B277" t="str">
            <v>2846</v>
          </cell>
          <cell r="C277" t="str">
            <v>2-Тажриба синов-механика заводи</v>
          </cell>
        </row>
        <row r="278">
          <cell r="A278" t="str">
            <v>0005009</v>
          </cell>
          <cell r="B278" t="str">
            <v>2848</v>
          </cell>
          <cell r="C278" t="str">
            <v>Мебел</v>
          </cell>
        </row>
        <row r="279">
          <cell r="A279" t="str">
            <v>0005010</v>
          </cell>
          <cell r="B279" t="str">
            <v>2849</v>
          </cell>
          <cell r="C279" t="str">
            <v>Сергели-Автотехсервис</v>
          </cell>
        </row>
        <row r="280">
          <cell r="A280" t="str">
            <v>0005018</v>
          </cell>
          <cell r="B280" t="str">
            <v>2857</v>
          </cell>
          <cell r="C280" t="str">
            <v>Нефт таъминот</v>
          </cell>
        </row>
        <row r="281">
          <cell r="A281" t="str">
            <v>0005022</v>
          </cell>
          <cell r="B281" t="str">
            <v>2861</v>
          </cell>
          <cell r="C281" t="str">
            <v>Чирчик трансформатор заводи</v>
          </cell>
        </row>
        <row r="282">
          <cell r="A282" t="str">
            <v>0005023</v>
          </cell>
          <cell r="B282" t="str">
            <v>2862</v>
          </cell>
          <cell r="C282" t="str">
            <v>Узогирсаноатлойиха институти</v>
          </cell>
        </row>
        <row r="283">
          <cell r="A283" t="str">
            <v>0005027</v>
          </cell>
          <cell r="B283" t="str">
            <v>2866</v>
          </cell>
          <cell r="C283" t="str">
            <v>Капитал сугурта</v>
          </cell>
        </row>
        <row r="284">
          <cell r="A284" t="str">
            <v>0005031</v>
          </cell>
          <cell r="B284" t="str">
            <v>2870</v>
          </cell>
          <cell r="C284" t="str">
            <v>Гурлан пахта тозалаш</v>
          </cell>
        </row>
        <row r="285">
          <cell r="A285" t="str">
            <v>0005035</v>
          </cell>
          <cell r="B285" t="str">
            <v>2874</v>
          </cell>
          <cell r="C285" t="str">
            <v>Кизилтепа ун заводи</v>
          </cell>
        </row>
        <row r="286">
          <cell r="A286" t="str">
            <v>0005038</v>
          </cell>
          <cell r="B286" t="str">
            <v>2877</v>
          </cell>
          <cell r="C286" t="str">
            <v>Учкургон пахта тозалаш</v>
          </cell>
        </row>
        <row r="287">
          <cell r="A287" t="str">
            <v>0005042</v>
          </cell>
          <cell r="B287" t="str">
            <v>2881</v>
          </cell>
          <cell r="C287" t="str">
            <v>Митан пахта заводи</v>
          </cell>
        </row>
        <row r="288">
          <cell r="A288" t="str">
            <v>0005046</v>
          </cell>
          <cell r="B288" t="str">
            <v>2885</v>
          </cell>
          <cell r="C288" t="str">
            <v>Дустлик пахта тозалаш</v>
          </cell>
        </row>
        <row r="289">
          <cell r="A289" t="str">
            <v>0005048</v>
          </cell>
          <cell r="B289" t="str">
            <v>2887</v>
          </cell>
          <cell r="C289" t="str">
            <v>Пахтакор пахта тозалаш</v>
          </cell>
        </row>
        <row r="290">
          <cell r="A290" t="str">
            <v>0005050</v>
          </cell>
          <cell r="B290" t="str">
            <v>2889</v>
          </cell>
          <cell r="C290" t="str">
            <v>Зафаробод пахта тозалаш</v>
          </cell>
        </row>
        <row r="291">
          <cell r="A291" t="str">
            <v>0005061</v>
          </cell>
          <cell r="B291" t="str">
            <v>2900</v>
          </cell>
          <cell r="C291" t="str">
            <v>Кизилкумцемент</v>
          </cell>
        </row>
        <row r="292">
          <cell r="A292" t="str">
            <v>0005066</v>
          </cell>
          <cell r="B292" t="str">
            <v>2905</v>
          </cell>
          <cell r="C292" t="str">
            <v>Сурхондарё дон махсулотлари</v>
          </cell>
        </row>
        <row r="293">
          <cell r="A293" t="str">
            <v>0005077</v>
          </cell>
          <cell r="B293" t="str">
            <v>2914</v>
          </cell>
          <cell r="C293" t="str">
            <v>Подъемник</v>
          </cell>
        </row>
        <row r="294">
          <cell r="A294" t="str">
            <v>0005079</v>
          </cell>
          <cell r="B294" t="str">
            <v>2916</v>
          </cell>
          <cell r="C294" t="str">
            <v>Узэлектротерм</v>
          </cell>
        </row>
        <row r="295">
          <cell r="A295" t="str">
            <v>0005096</v>
          </cell>
          <cell r="B295" t="str">
            <v>2932</v>
          </cell>
          <cell r="C295" t="str">
            <v>Делта-курма</v>
          </cell>
        </row>
        <row r="296">
          <cell r="A296" t="str">
            <v>0005101</v>
          </cell>
          <cell r="B296" t="str">
            <v>2937</v>
          </cell>
          <cell r="C296" t="str">
            <v>Янгибозор пахта тозалаш</v>
          </cell>
        </row>
        <row r="297">
          <cell r="A297" t="str">
            <v>0005109</v>
          </cell>
          <cell r="B297" t="str">
            <v>2945</v>
          </cell>
          <cell r="C297" t="str">
            <v>Марказлашган Республика таъминот базаси</v>
          </cell>
        </row>
        <row r="298">
          <cell r="A298" t="str">
            <v>0005132</v>
          </cell>
          <cell r="B298" t="str">
            <v>2968</v>
          </cell>
          <cell r="C298" t="str">
            <v>Бухоро газ саноат курилиш</v>
          </cell>
        </row>
        <row r="299">
          <cell r="A299" t="str">
            <v>0005141</v>
          </cell>
          <cell r="B299" t="str">
            <v>2977</v>
          </cell>
          <cell r="C299" t="str">
            <v>Наманганмаш</v>
          </cell>
        </row>
        <row r="300">
          <cell r="A300" t="str">
            <v>0005156</v>
          </cell>
          <cell r="B300" t="str">
            <v>2992</v>
          </cell>
          <cell r="C300" t="str">
            <v>Симург</v>
          </cell>
        </row>
        <row r="301">
          <cell r="A301" t="str">
            <v>0005158</v>
          </cell>
          <cell r="B301" t="str">
            <v>5410</v>
          </cell>
          <cell r="C301" t="str">
            <v>Уздонмахсулот</v>
          </cell>
        </row>
        <row r="302">
          <cell r="A302" t="str">
            <v>0005163</v>
          </cell>
          <cell r="B302" t="str">
            <v>2998</v>
          </cell>
          <cell r="C302" t="str">
            <v>Шофиркон пахта тозалаш</v>
          </cell>
        </row>
        <row r="303">
          <cell r="A303" t="str">
            <v>0005166</v>
          </cell>
          <cell r="B303" t="str">
            <v>3000</v>
          </cell>
          <cell r="C303" t="str">
            <v>Когон олтин тола</v>
          </cell>
        </row>
        <row r="304">
          <cell r="A304" t="str">
            <v>0005188</v>
          </cell>
          <cell r="B304" t="str">
            <v>3022</v>
          </cell>
          <cell r="C304" t="str">
            <v>Когон дон махсулотлари</v>
          </cell>
        </row>
        <row r="305">
          <cell r="A305" t="str">
            <v>0005202</v>
          </cell>
          <cell r="B305" t="str">
            <v>3036</v>
          </cell>
          <cell r="C305" t="str">
            <v>Косон ёг-экстракция</v>
          </cell>
        </row>
        <row r="306">
          <cell r="A306" t="str">
            <v>0005205</v>
          </cell>
          <cell r="B306" t="str">
            <v>3039</v>
          </cell>
          <cell r="C306" t="str">
            <v>Амударё пахта тозалаш</v>
          </cell>
        </row>
        <row r="307">
          <cell r="A307" t="str">
            <v>0005208</v>
          </cell>
          <cell r="B307" t="str">
            <v>3042</v>
          </cell>
          <cell r="C307" t="str">
            <v>Шеробод пахта</v>
          </cell>
        </row>
        <row r="308">
          <cell r="A308" t="str">
            <v>0005221</v>
          </cell>
          <cell r="B308" t="str">
            <v>3055</v>
          </cell>
          <cell r="C308" t="str">
            <v>Асака ёг</v>
          </cell>
        </row>
        <row r="309">
          <cell r="A309" t="str">
            <v>0005222</v>
          </cell>
          <cell r="B309" t="str">
            <v>3056</v>
          </cell>
          <cell r="C309" t="str">
            <v>Турон</v>
          </cell>
        </row>
        <row r="310">
          <cell r="A310" t="str">
            <v>0005247</v>
          </cell>
          <cell r="B310" t="str">
            <v>3081</v>
          </cell>
          <cell r="C310" t="str">
            <v>Богот пахта тозалаш</v>
          </cell>
        </row>
        <row r="311">
          <cell r="A311" t="str">
            <v>0005264</v>
          </cell>
          <cell r="B311" t="str">
            <v>3098</v>
          </cell>
          <cell r="C311" t="str">
            <v>Бухоро нефтгаз автонакл</v>
          </cell>
        </row>
        <row r="312">
          <cell r="A312" t="str">
            <v>0005281</v>
          </cell>
          <cell r="B312" t="str">
            <v>3115</v>
          </cell>
          <cell r="C312" t="str">
            <v>Бухоро пахта</v>
          </cell>
        </row>
        <row r="313">
          <cell r="A313" t="str">
            <v>0005324</v>
          </cell>
          <cell r="B313" t="str">
            <v>3157</v>
          </cell>
          <cell r="C313" t="str">
            <v>Гидропроект</v>
          </cell>
        </row>
        <row r="314">
          <cell r="A314" t="str">
            <v>0005328</v>
          </cell>
          <cell r="B314" t="str">
            <v>3161</v>
          </cell>
          <cell r="C314" t="str">
            <v>Ангор пахта</v>
          </cell>
        </row>
        <row r="315">
          <cell r="A315" t="str">
            <v>0005331</v>
          </cell>
          <cell r="B315" t="str">
            <v>3164</v>
          </cell>
          <cell r="C315" t="str">
            <v>Зиёвуддин толаси</v>
          </cell>
        </row>
        <row r="316">
          <cell r="A316" t="str">
            <v>0005335</v>
          </cell>
          <cell r="B316" t="str">
            <v>3168</v>
          </cell>
          <cell r="C316" t="str">
            <v>Каттакургон пахта заводи</v>
          </cell>
        </row>
        <row r="317">
          <cell r="A317" t="str">
            <v>0005338</v>
          </cell>
          <cell r="B317" t="str">
            <v>3171</v>
          </cell>
          <cell r="C317" t="str">
            <v>Челак пахта тозалаш заводи</v>
          </cell>
        </row>
        <row r="318">
          <cell r="A318" t="str">
            <v>0005339</v>
          </cell>
          <cell r="B318" t="str">
            <v>3172</v>
          </cell>
          <cell r="C318" t="str">
            <v>Сардоба пахта тозалаш</v>
          </cell>
        </row>
        <row r="319">
          <cell r="A319" t="str">
            <v>0005358</v>
          </cell>
          <cell r="B319" t="str">
            <v>3191</v>
          </cell>
          <cell r="C319" t="str">
            <v>Аланга</v>
          </cell>
        </row>
        <row r="320">
          <cell r="A320" t="str">
            <v>0005366</v>
          </cell>
          <cell r="B320" t="str">
            <v>3199</v>
          </cell>
          <cell r="C320" t="str">
            <v>Асака дон махсулотлари</v>
          </cell>
        </row>
        <row r="321">
          <cell r="A321" t="str">
            <v>0005381</v>
          </cell>
          <cell r="B321" t="str">
            <v>3214</v>
          </cell>
          <cell r="C321" t="str">
            <v>Кашкадарё автотеххизмат</v>
          </cell>
        </row>
        <row r="322">
          <cell r="A322" t="str">
            <v>0005388</v>
          </cell>
          <cell r="B322" t="str">
            <v>3221</v>
          </cell>
          <cell r="C322" t="str">
            <v>Самарканд дон махсулотлари</v>
          </cell>
        </row>
        <row r="323">
          <cell r="A323" t="str">
            <v>0005423</v>
          </cell>
          <cell r="B323" t="str">
            <v>3256</v>
          </cell>
          <cell r="C323" t="str">
            <v>Муборак нефтгаз транс</v>
          </cell>
        </row>
        <row r="324">
          <cell r="A324" t="str">
            <v>0005424</v>
          </cell>
          <cell r="B324" t="str">
            <v>3257</v>
          </cell>
          <cell r="C324" t="str">
            <v>Кашкадарё нефт-газ курилиш ва таъмирлаш</v>
          </cell>
        </row>
        <row r="325">
          <cell r="A325" t="str">
            <v>0005427</v>
          </cell>
          <cell r="B325" t="str">
            <v>3260</v>
          </cell>
          <cell r="C325" t="str">
            <v>Наманган-автотеххизмат</v>
          </cell>
        </row>
        <row r="326">
          <cell r="A326" t="str">
            <v>0005429</v>
          </cell>
          <cell r="B326" t="str">
            <v>3262</v>
          </cell>
          <cell r="C326" t="str">
            <v>Наманганвино</v>
          </cell>
        </row>
        <row r="327">
          <cell r="A327" t="str">
            <v>0005434</v>
          </cell>
          <cell r="B327" t="str">
            <v>3267</v>
          </cell>
          <cell r="C327" t="str">
            <v>Навои автотеххизмат</v>
          </cell>
        </row>
        <row r="328">
          <cell r="A328" t="str">
            <v>0005435</v>
          </cell>
          <cell r="B328" t="str">
            <v>3268</v>
          </cell>
          <cell r="C328" t="str">
            <v>Тошкент универмаги</v>
          </cell>
        </row>
        <row r="329">
          <cell r="A329" t="str">
            <v>0005440</v>
          </cell>
          <cell r="B329" t="str">
            <v>3273</v>
          </cell>
          <cell r="C329" t="str">
            <v>Узпаравтотранс</v>
          </cell>
        </row>
        <row r="330">
          <cell r="A330" t="str">
            <v>0005441</v>
          </cell>
          <cell r="B330" t="str">
            <v>3274</v>
          </cell>
          <cell r="C330" t="str">
            <v>Бухоро таьмирлаш механика заводи</v>
          </cell>
        </row>
        <row r="331">
          <cell r="A331" t="str">
            <v>0005447</v>
          </cell>
          <cell r="B331" t="str">
            <v>3278</v>
          </cell>
          <cell r="C331" t="str">
            <v>Еростигаз</v>
          </cell>
        </row>
        <row r="332">
          <cell r="A332" t="str">
            <v>0005483</v>
          </cell>
          <cell r="B332" t="str">
            <v>3314</v>
          </cell>
          <cell r="C332" t="str">
            <v>Андижон дон махсулот</v>
          </cell>
        </row>
        <row r="333">
          <cell r="A333" t="str">
            <v>0005491</v>
          </cell>
          <cell r="B333" t="str">
            <v>3322</v>
          </cell>
          <cell r="C333" t="str">
            <v>Зарбдор элеватори</v>
          </cell>
        </row>
        <row r="334">
          <cell r="A334" t="str">
            <v>0005493</v>
          </cell>
          <cell r="B334" t="str">
            <v>3324</v>
          </cell>
          <cell r="C334" t="str">
            <v>Дустлик дон махсулотлари</v>
          </cell>
        </row>
        <row r="335">
          <cell r="A335" t="str">
            <v>0005506</v>
          </cell>
          <cell r="B335" t="str">
            <v>3337</v>
          </cell>
          <cell r="C335" t="str">
            <v>Реле ва автоматика</v>
          </cell>
        </row>
        <row r="336">
          <cell r="A336" t="str">
            <v>0005513</v>
          </cell>
          <cell r="B336" t="str">
            <v>3344</v>
          </cell>
          <cell r="C336" t="str">
            <v>Электр тармок курилиш</v>
          </cell>
        </row>
        <row r="337">
          <cell r="A337" t="str">
            <v>0005517</v>
          </cell>
          <cell r="B337" t="str">
            <v>3348</v>
          </cell>
          <cell r="C337" t="str">
            <v>Трастбанк</v>
          </cell>
        </row>
        <row r="338">
          <cell r="A338" t="str">
            <v>0005519</v>
          </cell>
          <cell r="B338" t="str">
            <v>3350</v>
          </cell>
          <cell r="C338" t="str">
            <v>Халкабад мамиги</v>
          </cell>
        </row>
        <row r="339">
          <cell r="A339" t="str">
            <v>0005520</v>
          </cell>
          <cell r="B339" t="str">
            <v>3351</v>
          </cell>
          <cell r="C339" t="str">
            <v>Каракалпак автотеххизмет</v>
          </cell>
        </row>
        <row r="340">
          <cell r="A340" t="str">
            <v>0005522</v>
          </cell>
          <cell r="B340" t="str">
            <v>3353</v>
          </cell>
          <cell r="C340" t="str">
            <v>Беруни пахта тозалаш заводи</v>
          </cell>
        </row>
        <row r="341">
          <cell r="A341" t="str">
            <v>0005534</v>
          </cell>
          <cell r="B341" t="str">
            <v>3365</v>
          </cell>
          <cell r="C341" t="str">
            <v>Сурхондарё автотеххизмат</v>
          </cell>
        </row>
        <row r="342">
          <cell r="A342" t="str">
            <v>0005576</v>
          </cell>
          <cell r="B342" t="str">
            <v>3400</v>
          </cell>
          <cell r="C342" t="str">
            <v>Пахтаобод пахта тозалаш</v>
          </cell>
        </row>
        <row r="343">
          <cell r="A343" t="str">
            <v>0005577</v>
          </cell>
          <cell r="B343" t="str">
            <v>3401</v>
          </cell>
          <cell r="C343" t="str">
            <v>Сирдарё вино</v>
          </cell>
        </row>
        <row r="344">
          <cell r="A344" t="str">
            <v>0005598</v>
          </cell>
          <cell r="B344" t="str">
            <v>3421</v>
          </cell>
          <cell r="C344" t="str">
            <v>Ок олтин дон махсулотлари</v>
          </cell>
        </row>
        <row r="345">
          <cell r="A345" t="str">
            <v>0005602</v>
          </cell>
          <cell r="B345" t="str">
            <v>3425</v>
          </cell>
          <cell r="C345" t="str">
            <v>Жомбой дон махсулотлари</v>
          </cell>
        </row>
        <row r="346">
          <cell r="A346" t="str">
            <v>0005621</v>
          </cell>
          <cell r="B346" t="str">
            <v>3444</v>
          </cell>
          <cell r="C346" t="str">
            <v>Турткул ок олтини</v>
          </cell>
        </row>
        <row r="347">
          <cell r="A347" t="str">
            <v>0005645</v>
          </cell>
          <cell r="B347" t="str">
            <v>3468</v>
          </cell>
          <cell r="C347" t="str">
            <v>Интер-Транс-Сервис</v>
          </cell>
        </row>
        <row r="348">
          <cell r="A348" t="str">
            <v>0005650</v>
          </cell>
          <cell r="B348" t="str">
            <v>3473</v>
          </cell>
          <cell r="C348" t="str">
            <v>Кашкадарё технологик транспорт</v>
          </cell>
        </row>
        <row r="349">
          <cell r="A349" t="str">
            <v>0005670</v>
          </cell>
          <cell r="B349" t="str">
            <v>3493</v>
          </cell>
          <cell r="C349" t="str">
            <v>Самарканд автотеххизмат</v>
          </cell>
        </row>
        <row r="350">
          <cell r="A350" t="str">
            <v>0005674</v>
          </cell>
          <cell r="B350" t="str">
            <v>3497</v>
          </cell>
          <cell r="C350" t="str">
            <v>Ховренко номидаги Самарканд вино комбинати</v>
          </cell>
        </row>
        <row r="351">
          <cell r="A351" t="str">
            <v>0005678</v>
          </cell>
          <cell r="B351" t="str">
            <v>3501</v>
          </cell>
          <cell r="C351" t="str">
            <v>Богот автохизмат</v>
          </cell>
        </row>
        <row r="352">
          <cell r="A352" t="str">
            <v>0005690</v>
          </cell>
          <cell r="B352" t="str">
            <v>3513</v>
          </cell>
          <cell r="C352" t="str">
            <v>Автокомпонент</v>
          </cell>
        </row>
        <row r="353">
          <cell r="A353" t="str">
            <v>0005700</v>
          </cell>
          <cell r="B353" t="str">
            <v>3523</v>
          </cell>
          <cell r="C353" t="str">
            <v>Махсус электр тармок курилиш</v>
          </cell>
        </row>
        <row r="354">
          <cell r="A354" t="str">
            <v>0005711</v>
          </cell>
          <cell r="B354" t="str">
            <v>3534</v>
          </cell>
          <cell r="C354" t="str">
            <v>Узкабель</v>
          </cell>
        </row>
        <row r="355">
          <cell r="A355" t="str">
            <v>0005725</v>
          </cell>
          <cell r="B355" t="str">
            <v>3547</v>
          </cell>
          <cell r="C355" t="str">
            <v>Галла-Алтег</v>
          </cell>
        </row>
        <row r="356">
          <cell r="A356" t="str">
            <v>0005733</v>
          </cell>
          <cell r="B356" t="str">
            <v>3553</v>
          </cell>
          <cell r="C356" t="str">
            <v>Турон банк</v>
          </cell>
        </row>
        <row r="357">
          <cell r="A357" t="str">
            <v>0005734</v>
          </cell>
          <cell r="B357" t="str">
            <v>3554</v>
          </cell>
          <cell r="C357" t="str">
            <v>Мадад</v>
          </cell>
        </row>
        <row r="358">
          <cell r="A358" t="str">
            <v>0005746</v>
          </cell>
          <cell r="B358" t="str">
            <v>3563</v>
          </cell>
          <cell r="C358" t="str">
            <v>Накл газ махсус курилиш</v>
          </cell>
        </row>
        <row r="359">
          <cell r="A359" t="str">
            <v>0005765</v>
          </cell>
          <cell r="B359" t="str">
            <v>3582</v>
          </cell>
          <cell r="C359" t="str">
            <v>Узпаркурилиш</v>
          </cell>
        </row>
        <row r="360">
          <cell r="A360" t="str">
            <v>0005766</v>
          </cell>
          <cell r="B360" t="str">
            <v>3583</v>
          </cell>
          <cell r="C360" t="str">
            <v>Нефтгазтадкикот</v>
          </cell>
        </row>
        <row r="361">
          <cell r="A361" t="str">
            <v>0005785</v>
          </cell>
          <cell r="B361" t="str">
            <v>3602</v>
          </cell>
          <cell r="C361" t="str">
            <v>Хужаобод технологик транспорт бошкармаси</v>
          </cell>
        </row>
        <row r="362">
          <cell r="A362" t="str">
            <v>0005786</v>
          </cell>
          <cell r="B362" t="str">
            <v>3603</v>
          </cell>
          <cell r="C362" t="str">
            <v>Андижон ёг-мой</v>
          </cell>
        </row>
        <row r="363">
          <cell r="A363" t="str">
            <v>0005788</v>
          </cell>
          <cell r="B363" t="str">
            <v>3605</v>
          </cell>
          <cell r="C363" t="str">
            <v>Шахрихон-Лада</v>
          </cell>
        </row>
        <row r="364">
          <cell r="A364" t="str">
            <v>0005794</v>
          </cell>
          <cell r="B364" t="str">
            <v>3611</v>
          </cell>
          <cell r="C364" t="str">
            <v>Самарканд бургу асбоби</v>
          </cell>
        </row>
        <row r="365">
          <cell r="A365" t="str">
            <v>0005820</v>
          </cell>
          <cell r="B365" t="str">
            <v>3626</v>
          </cell>
          <cell r="C365" t="str">
            <v>Автотеххизмат Тошкент худудий компанияси</v>
          </cell>
        </row>
        <row r="366">
          <cell r="A366" t="str">
            <v>0005822</v>
          </cell>
          <cell r="B366" t="str">
            <v>3627</v>
          </cell>
          <cell r="C366" t="str">
            <v>Узбекнефтгаз</v>
          </cell>
        </row>
        <row r="367">
          <cell r="A367" t="str">
            <v>0005831</v>
          </cell>
          <cell r="B367" t="str">
            <v>3634</v>
          </cell>
          <cell r="C367" t="str">
            <v>Узавтотеххизмат акциядорлик бирлашмаси</v>
          </cell>
        </row>
        <row r="368">
          <cell r="A368" t="str">
            <v>0005838</v>
          </cell>
          <cell r="B368" t="str">
            <v>3639</v>
          </cell>
          <cell r="C368" t="str">
            <v>Далварзин пахта тозалаш заводи</v>
          </cell>
        </row>
        <row r="369">
          <cell r="A369" t="str">
            <v>0005850</v>
          </cell>
          <cell r="B369" t="str">
            <v>3647</v>
          </cell>
          <cell r="C369" t="str">
            <v>Янги бозор дехкон бозори</v>
          </cell>
        </row>
        <row r="370">
          <cell r="A370" t="str">
            <v>0005882</v>
          </cell>
          <cell r="B370" t="str">
            <v>3673</v>
          </cell>
          <cell r="C370" t="str">
            <v>Ташгипрогор</v>
          </cell>
        </row>
        <row r="371">
          <cell r="A371" t="str">
            <v>0005909</v>
          </cell>
          <cell r="B371" t="str">
            <v>3696</v>
          </cell>
          <cell r="C371" t="str">
            <v>Андижон автотеххизмат</v>
          </cell>
        </row>
        <row r="372">
          <cell r="A372" t="str">
            <v>0005910</v>
          </cell>
          <cell r="B372" t="str">
            <v>3697</v>
          </cell>
          <cell r="C372" t="str">
            <v>Бухоро автотеххизмат</v>
          </cell>
        </row>
        <row r="373">
          <cell r="A373" t="str">
            <v>0005924</v>
          </cell>
          <cell r="B373" t="str">
            <v>3710</v>
          </cell>
          <cell r="C373" t="str">
            <v>Гозгон мармар</v>
          </cell>
        </row>
        <row r="374">
          <cell r="A374" t="str">
            <v>0005931</v>
          </cell>
          <cell r="B374" t="str">
            <v>3716</v>
          </cell>
          <cell r="C374" t="str">
            <v>Урганчкорммаш</v>
          </cell>
        </row>
        <row r="375">
          <cell r="A375" t="str">
            <v>0005938</v>
          </cell>
          <cell r="B375" t="str">
            <v>3722</v>
          </cell>
          <cell r="C375" t="str">
            <v>Фаргона автотеххизмат</v>
          </cell>
        </row>
        <row r="376">
          <cell r="A376" t="str">
            <v>0005942</v>
          </cell>
          <cell r="B376" t="str">
            <v>3726</v>
          </cell>
          <cell r="C376" t="str">
            <v>Махсус энерго газ</v>
          </cell>
        </row>
        <row r="377">
          <cell r="A377" t="str">
            <v>0005945</v>
          </cell>
          <cell r="B377" t="str">
            <v>3729</v>
          </cell>
          <cell r="C377" t="str">
            <v>Хоразм автотеххизмат</v>
          </cell>
        </row>
        <row r="378">
          <cell r="A378" t="str">
            <v>0005972</v>
          </cell>
          <cell r="B378" t="str">
            <v>3750</v>
          </cell>
          <cell r="C378" t="str">
            <v>Олой дехкон бозори</v>
          </cell>
        </row>
        <row r="379">
          <cell r="A379" t="str">
            <v>0005973</v>
          </cell>
          <cell r="B379" t="str">
            <v>3751</v>
          </cell>
          <cell r="C379" t="str">
            <v>Куйлик дехкон бозори</v>
          </cell>
        </row>
        <row r="380">
          <cell r="A380" t="str">
            <v>0005975</v>
          </cell>
          <cell r="B380" t="str">
            <v>3753</v>
          </cell>
          <cell r="C380" t="str">
            <v>Фарход дехкон бозори</v>
          </cell>
        </row>
        <row r="381">
          <cell r="A381" t="str">
            <v>0005976</v>
          </cell>
          <cell r="B381" t="str">
            <v>3754</v>
          </cell>
          <cell r="C381" t="str">
            <v>Сиргали дехкон бозори</v>
          </cell>
        </row>
        <row r="382">
          <cell r="A382" t="str">
            <v>0005977</v>
          </cell>
          <cell r="B382" t="str">
            <v>3755</v>
          </cell>
          <cell r="C382" t="str">
            <v>Паркент универсал савдо комплекси</v>
          </cell>
        </row>
        <row r="383">
          <cell r="A383" t="str">
            <v>0005979</v>
          </cell>
          <cell r="B383" t="str">
            <v>3758</v>
          </cell>
          <cell r="C383" t="str">
            <v>Эски-жува дехкон бозори</v>
          </cell>
        </row>
        <row r="384">
          <cell r="A384" t="str">
            <v>0005982</v>
          </cell>
          <cell r="B384" t="str">
            <v>3761</v>
          </cell>
          <cell r="C384" t="str">
            <v>Савдогар банк</v>
          </cell>
        </row>
        <row r="385">
          <cell r="A385" t="str">
            <v>0005984</v>
          </cell>
          <cell r="B385" t="str">
            <v>3763</v>
          </cell>
          <cell r="C385" t="str">
            <v>Навруз дехкон бозори</v>
          </cell>
        </row>
        <row r="386">
          <cell r="A386" t="str">
            <v>0005995</v>
          </cell>
          <cell r="B386" t="str">
            <v>3774</v>
          </cell>
          <cell r="C386" t="str">
            <v>Кукон шахар дехкон бозори</v>
          </cell>
        </row>
        <row r="387">
          <cell r="A387" t="str">
            <v>0005997</v>
          </cell>
          <cell r="B387" t="str">
            <v>3776</v>
          </cell>
          <cell r="C387" t="str">
            <v>Тошкент вилоят кишлок хужалик кимё</v>
          </cell>
        </row>
        <row r="388">
          <cell r="A388" t="str">
            <v>0006007</v>
          </cell>
          <cell r="B388" t="str">
            <v>3786</v>
          </cell>
          <cell r="C388" t="str">
            <v>Кува тумани дехкон бозори</v>
          </cell>
        </row>
        <row r="389">
          <cell r="A389" t="str">
            <v>0006020</v>
          </cell>
          <cell r="B389" t="str">
            <v>3798</v>
          </cell>
          <cell r="C389" t="str">
            <v>Фаргона шахар марказий дехкон бозори</v>
          </cell>
        </row>
        <row r="390">
          <cell r="A390" t="str">
            <v>0006021</v>
          </cell>
          <cell r="B390" t="str">
            <v>3799</v>
          </cell>
          <cell r="C390" t="str">
            <v>Ромитан ок олтин</v>
          </cell>
        </row>
        <row r="391">
          <cell r="A391" t="str">
            <v>0006058</v>
          </cell>
          <cell r="B391" t="str">
            <v>3836</v>
          </cell>
          <cell r="C391" t="str">
            <v>Гиждувон дехкон бозори</v>
          </cell>
        </row>
        <row r="392">
          <cell r="A392" t="str">
            <v>0006060</v>
          </cell>
          <cell r="B392" t="str">
            <v>3838</v>
          </cell>
          <cell r="C392" t="str">
            <v>Чилонзор буюм савдо комплекси</v>
          </cell>
        </row>
        <row r="393">
          <cell r="A393" t="str">
            <v>0006067</v>
          </cell>
          <cell r="B393" t="str">
            <v>3845</v>
          </cell>
          <cell r="C393" t="str">
            <v>Узпартаъминот</v>
          </cell>
        </row>
        <row r="394">
          <cell r="A394" t="str">
            <v>0006073</v>
          </cell>
          <cell r="B394" t="str">
            <v>3851</v>
          </cell>
          <cell r="C394" t="str">
            <v>Сурхон пармалаш ишлари</v>
          </cell>
        </row>
        <row r="395">
          <cell r="A395" t="str">
            <v>0006101</v>
          </cell>
          <cell r="B395" t="str">
            <v>3877</v>
          </cell>
          <cell r="C395" t="str">
            <v>Карши марказий буюм савдо комплекси</v>
          </cell>
        </row>
        <row r="396">
          <cell r="A396" t="str">
            <v>0006102</v>
          </cell>
          <cell r="B396" t="str">
            <v>3878</v>
          </cell>
          <cell r="C396" t="str">
            <v>Оникс</v>
          </cell>
        </row>
        <row r="397">
          <cell r="A397" t="str">
            <v>0006168</v>
          </cell>
          <cell r="B397" t="str">
            <v>3943</v>
          </cell>
          <cell r="C397" t="str">
            <v>Аския дехкон бозори</v>
          </cell>
        </row>
        <row r="398">
          <cell r="A398" t="str">
            <v>0006186</v>
          </cell>
          <cell r="B398" t="str">
            <v>3959</v>
          </cell>
          <cell r="C398" t="str">
            <v>Наманган чорсу дехкон универсал бозори</v>
          </cell>
        </row>
        <row r="399">
          <cell r="A399" t="str">
            <v>0006276</v>
          </cell>
          <cell r="B399" t="str">
            <v>4045</v>
          </cell>
          <cell r="C399" t="str">
            <v>Нукус дехкон бозори</v>
          </cell>
        </row>
        <row r="400">
          <cell r="A400" t="str">
            <v>0006309</v>
          </cell>
          <cell r="B400" t="str">
            <v>4077</v>
          </cell>
          <cell r="C400" t="str">
            <v>Баликчи</v>
          </cell>
        </row>
        <row r="401">
          <cell r="A401" t="str">
            <v>0006319</v>
          </cell>
          <cell r="B401" t="str">
            <v>4086</v>
          </cell>
          <cell r="C401" t="str">
            <v>Сино</v>
          </cell>
        </row>
        <row r="402">
          <cell r="A402" t="str">
            <v>0006326</v>
          </cell>
          <cell r="B402" t="str">
            <v>4092</v>
          </cell>
          <cell r="C402" t="str">
            <v>Эски шахар буюм савдо комплекси</v>
          </cell>
        </row>
        <row r="403">
          <cell r="A403" t="str">
            <v>0006343</v>
          </cell>
          <cell r="B403" t="str">
            <v>5424</v>
          </cell>
          <cell r="C403" t="str">
            <v>Узавтосаноат</v>
          </cell>
        </row>
        <row r="404">
          <cell r="A404" t="str">
            <v>0006398</v>
          </cell>
          <cell r="B404" t="str">
            <v>4155</v>
          </cell>
          <cell r="C404" t="str">
            <v>Фотон</v>
          </cell>
        </row>
        <row r="405">
          <cell r="A405" t="str">
            <v>0006417</v>
          </cell>
          <cell r="B405" t="str">
            <v>4173</v>
          </cell>
          <cell r="C405" t="str">
            <v>Кукон нефтгаз пармалаш ишлари</v>
          </cell>
        </row>
        <row r="406">
          <cell r="A406" t="str">
            <v>0006467</v>
          </cell>
          <cell r="B406" t="str">
            <v>4213</v>
          </cell>
          <cell r="C406" t="str">
            <v>Республика мулк маркази</v>
          </cell>
        </row>
        <row r="407">
          <cell r="A407" t="str">
            <v>0006470</v>
          </cell>
          <cell r="B407" t="str">
            <v>4214</v>
          </cell>
          <cell r="C407" t="str">
            <v>Узбекистон шампани</v>
          </cell>
        </row>
        <row r="408">
          <cell r="A408" t="str">
            <v>0006477</v>
          </cell>
          <cell r="B408" t="str">
            <v>4221</v>
          </cell>
          <cell r="C408" t="str">
            <v>Тош вилоят автотеххизмат</v>
          </cell>
        </row>
        <row r="409">
          <cell r="A409" t="str">
            <v>0006490</v>
          </cell>
          <cell r="B409" t="str">
            <v>4233</v>
          </cell>
          <cell r="C409" t="str">
            <v>Фойкон</v>
          </cell>
        </row>
        <row r="410">
          <cell r="A410" t="str">
            <v>0006501</v>
          </cell>
          <cell r="B410" t="str">
            <v>4238</v>
          </cell>
          <cell r="C410" t="str">
            <v>1-темир бетон махсулотлари заводи</v>
          </cell>
        </row>
        <row r="411">
          <cell r="A411" t="str">
            <v>0006506</v>
          </cell>
          <cell r="B411" t="str">
            <v>4243</v>
          </cell>
          <cell r="C411" t="str">
            <v>Мехмаш</v>
          </cell>
        </row>
        <row r="412">
          <cell r="A412" t="str">
            <v>0006508</v>
          </cell>
          <cell r="B412" t="str">
            <v>4245</v>
          </cell>
          <cell r="C412" t="str">
            <v>Уйчи пахта тозалаш</v>
          </cell>
        </row>
        <row r="413">
          <cell r="A413" t="str">
            <v>0006516</v>
          </cell>
          <cell r="B413" t="str">
            <v>4254</v>
          </cell>
          <cell r="C413" t="str">
            <v>Уз кишлок электр курилиш</v>
          </cell>
        </row>
        <row r="414">
          <cell r="A414" t="str">
            <v>0006528</v>
          </cell>
          <cell r="B414" t="str">
            <v>4261</v>
          </cell>
          <cell r="C414" t="str">
            <v>Туркистон инвест</v>
          </cell>
        </row>
        <row r="415">
          <cell r="A415" t="str">
            <v>0006532</v>
          </cell>
          <cell r="B415" t="str">
            <v>4265</v>
          </cell>
          <cell r="C415" t="str">
            <v>Нефт ва газ кудукларини синаш</v>
          </cell>
        </row>
        <row r="416">
          <cell r="A416" t="str">
            <v>0006575</v>
          </cell>
          <cell r="B416" t="str">
            <v>4297</v>
          </cell>
          <cell r="C416" t="str">
            <v>Хазорасп универсал савдо комплекси</v>
          </cell>
        </row>
        <row r="417">
          <cell r="A417" t="str">
            <v>0006588</v>
          </cell>
          <cell r="B417" t="str">
            <v>4305</v>
          </cell>
          <cell r="C417" t="str">
            <v>Асакатранснефт</v>
          </cell>
        </row>
        <row r="418">
          <cell r="A418" t="str">
            <v>0006590</v>
          </cell>
          <cell r="B418" t="str">
            <v>5237</v>
          </cell>
          <cell r="C418" t="str">
            <v>Узбекистон каттик котишмалар ва утга чидамли металлар комбинати</v>
          </cell>
        </row>
        <row r="419">
          <cell r="A419" t="str">
            <v>0006591</v>
          </cell>
          <cell r="B419" t="str">
            <v>4306</v>
          </cell>
          <cell r="C419" t="str">
            <v>С.Я. Исломбеков номидаги Узкимёфарм</v>
          </cell>
        </row>
        <row r="420">
          <cell r="A420" t="str">
            <v>0006610</v>
          </cell>
          <cell r="B420" t="str">
            <v>4320</v>
          </cell>
          <cell r="C420" t="str">
            <v>Узбекистон Республика товар-хомашё биржаси</v>
          </cell>
        </row>
        <row r="421">
          <cell r="A421" t="str">
            <v>0006619</v>
          </cell>
          <cell r="B421" t="str">
            <v>4328</v>
          </cell>
          <cell r="C421" t="str">
            <v>Алгоритм</v>
          </cell>
        </row>
        <row r="422">
          <cell r="A422" t="str">
            <v>0006631</v>
          </cell>
          <cell r="B422" t="str">
            <v>4338</v>
          </cell>
          <cell r="C422" t="str">
            <v>Узтрансгаз</v>
          </cell>
        </row>
        <row r="423">
          <cell r="A423" t="str">
            <v>0006650</v>
          </cell>
          <cell r="B423" t="str">
            <v>4350</v>
          </cell>
          <cell r="C423" t="str">
            <v>Хамрох инвест</v>
          </cell>
        </row>
        <row r="424">
          <cell r="A424" t="str">
            <v>0006701</v>
          </cell>
          <cell r="B424" t="str">
            <v>4388</v>
          </cell>
          <cell r="C424" t="str">
            <v>Дон халк ризки</v>
          </cell>
        </row>
        <row r="425">
          <cell r="A425" t="str">
            <v>0006707</v>
          </cell>
          <cell r="B425" t="str">
            <v>5044</v>
          </cell>
          <cell r="C425" t="str">
            <v>Максам-Чирчик</v>
          </cell>
        </row>
        <row r="426">
          <cell r="A426" t="str">
            <v>0006710</v>
          </cell>
          <cell r="B426" t="str">
            <v>4395</v>
          </cell>
          <cell r="C426" t="str">
            <v>Тошкент механика заводи</v>
          </cell>
        </row>
        <row r="427">
          <cell r="A427" t="str">
            <v>0006712</v>
          </cell>
          <cell r="B427" t="str">
            <v>4397</v>
          </cell>
          <cell r="C427" t="str">
            <v>Савдо энерго</v>
          </cell>
        </row>
        <row r="428">
          <cell r="A428" t="str">
            <v>0006740</v>
          </cell>
          <cell r="B428" t="str">
            <v>4414</v>
          </cell>
          <cell r="C428" t="str">
            <v>Силк роад иншуранс</v>
          </cell>
        </row>
        <row r="429">
          <cell r="A429" t="str">
            <v>0006744</v>
          </cell>
          <cell r="B429" t="str">
            <v>4418</v>
          </cell>
          <cell r="C429" t="str">
            <v>Андижон вилоят кишлок хужалик кимё</v>
          </cell>
        </row>
        <row r="430">
          <cell r="A430" t="str">
            <v>0006767</v>
          </cell>
          <cell r="B430" t="str">
            <v>4439</v>
          </cell>
          <cell r="C430" t="str">
            <v>Марвел джуйс Ко.</v>
          </cell>
        </row>
        <row r="431">
          <cell r="A431" t="str">
            <v>0006783</v>
          </cell>
          <cell r="B431" t="str">
            <v>4451</v>
          </cell>
          <cell r="C431" t="str">
            <v>Узагротранс</v>
          </cell>
        </row>
        <row r="432">
          <cell r="A432" t="str">
            <v>0006793</v>
          </cell>
          <cell r="B432" t="str">
            <v>4459</v>
          </cell>
          <cell r="C432" t="str">
            <v>Жахон ихтисослаштирилган аралаш моллари савдо комплекси</v>
          </cell>
        </row>
        <row r="433">
          <cell r="A433" t="str">
            <v>0006809</v>
          </cell>
          <cell r="B433" t="str">
            <v>4476</v>
          </cell>
          <cell r="C433" t="str">
            <v>Алокабанк</v>
          </cell>
        </row>
        <row r="434">
          <cell r="A434" t="str">
            <v>0006816</v>
          </cell>
          <cell r="B434" t="str">
            <v>4480</v>
          </cell>
          <cell r="C434" t="str">
            <v>Мехмост</v>
          </cell>
        </row>
        <row r="435">
          <cell r="A435" t="str">
            <v>0006823</v>
          </cell>
          <cell r="B435" t="str">
            <v>4486</v>
          </cell>
          <cell r="C435" t="str">
            <v>Лочин-Д</v>
          </cell>
        </row>
        <row r="436">
          <cell r="A436" t="str">
            <v>0006833</v>
          </cell>
          <cell r="B436" t="str">
            <v>4493</v>
          </cell>
          <cell r="C436" t="str">
            <v>Уз Тонг Хонг Компани</v>
          </cell>
        </row>
        <row r="437">
          <cell r="A437" t="str">
            <v>0006874</v>
          </cell>
          <cell r="B437" t="str">
            <v>4528</v>
          </cell>
          <cell r="C437" t="str">
            <v>Жиззах пластмасса</v>
          </cell>
        </row>
        <row r="438">
          <cell r="A438" t="str">
            <v>0006878</v>
          </cell>
          <cell r="B438" t="str">
            <v>4532</v>
          </cell>
          <cell r="C438" t="str">
            <v>Алском</v>
          </cell>
        </row>
        <row r="439">
          <cell r="A439" t="str">
            <v>0006882</v>
          </cell>
          <cell r="B439" t="str">
            <v>4536</v>
          </cell>
          <cell r="C439" t="str">
            <v>Агрегат заводи</v>
          </cell>
        </row>
        <row r="440">
          <cell r="A440" t="str">
            <v>0006901</v>
          </cell>
          <cell r="B440" t="str">
            <v>4555</v>
          </cell>
          <cell r="C440" t="str">
            <v>Бухоро нефтгаз пармалаш</v>
          </cell>
        </row>
        <row r="441">
          <cell r="A441" t="str">
            <v>0006903</v>
          </cell>
          <cell r="B441" t="str">
            <v>4557</v>
          </cell>
          <cell r="C441" t="str">
            <v>Узагросугурта</v>
          </cell>
        </row>
        <row r="442">
          <cell r="A442" t="str">
            <v>0096949</v>
          </cell>
          <cell r="B442" t="str">
            <v>4586</v>
          </cell>
          <cell r="C442" t="str">
            <v>Кашкадарё вилояти МТП бирлашмаси</v>
          </cell>
        </row>
        <row r="443">
          <cell r="A443" t="str">
            <v>0096983</v>
          </cell>
          <cell r="B443" t="str">
            <v>4594</v>
          </cell>
          <cell r="C443" t="str">
            <v>Самарканд вилоят МТП бирлашмаси</v>
          </cell>
        </row>
        <row r="444">
          <cell r="A444" t="str">
            <v>0097052</v>
          </cell>
          <cell r="B444" t="str">
            <v>4618</v>
          </cell>
          <cell r="C444" t="str">
            <v>Узбекистон</v>
          </cell>
        </row>
        <row r="445">
          <cell r="A445" t="str">
            <v>0097121</v>
          </cell>
          <cell r="B445" t="str">
            <v>4629</v>
          </cell>
          <cell r="C445" t="str">
            <v>Навои вилояти МТП бирлашмаси</v>
          </cell>
        </row>
        <row r="446">
          <cell r="A446" t="str">
            <v>0097248</v>
          </cell>
          <cell r="B446" t="str">
            <v>4641</v>
          </cell>
          <cell r="C446" t="str">
            <v>Бухоро вилояти МТП бирлашмаси</v>
          </cell>
        </row>
        <row r="447">
          <cell r="A447" t="str">
            <v>0097424</v>
          </cell>
          <cell r="B447" t="str">
            <v>4669</v>
          </cell>
          <cell r="C447" t="str">
            <v>Коракалпогистон Республикаси МТП бирлашмаси</v>
          </cell>
        </row>
        <row r="448">
          <cell r="A448" t="str">
            <v>0098067</v>
          </cell>
          <cell r="B448" t="str">
            <v>4678</v>
          </cell>
          <cell r="C448" t="str">
            <v>Тошкент вилояти МТП бирлашмаси</v>
          </cell>
        </row>
        <row r="449">
          <cell r="A449" t="str">
            <v>0098130</v>
          </cell>
          <cell r="B449" t="str">
            <v>4686</v>
          </cell>
          <cell r="C449" t="str">
            <v>Кора олтин</v>
          </cell>
        </row>
        <row r="450">
          <cell r="A450" t="str">
            <v>0098161</v>
          </cell>
          <cell r="B450" t="str">
            <v>4691</v>
          </cell>
          <cell r="C450" t="str">
            <v>Универсал банк</v>
          </cell>
        </row>
        <row r="451">
          <cell r="A451" t="str">
            <v>0098323</v>
          </cell>
          <cell r="B451" t="str">
            <v>4696</v>
          </cell>
          <cell r="C451" t="str">
            <v>Узбекэнерго</v>
          </cell>
        </row>
        <row r="452">
          <cell r="A452" t="str">
            <v>0098408</v>
          </cell>
          <cell r="B452" t="str">
            <v>4697</v>
          </cell>
          <cell r="C452" t="str">
            <v>Электрогаз</v>
          </cell>
        </row>
        <row r="453">
          <cell r="A453" t="str">
            <v>0098475</v>
          </cell>
          <cell r="B453" t="str">
            <v>4705</v>
          </cell>
          <cell r="C453" t="str">
            <v>Сурхондарё вилояти МТП бирлашмаси</v>
          </cell>
        </row>
        <row r="454">
          <cell r="A454" t="str">
            <v>0098509</v>
          </cell>
          <cell r="B454" t="str">
            <v>4708</v>
          </cell>
          <cell r="C454" t="str">
            <v>Куконспирт</v>
          </cell>
        </row>
        <row r="455">
          <cell r="A455" t="str">
            <v>0098545</v>
          </cell>
          <cell r="B455" t="str">
            <v>4711</v>
          </cell>
          <cell r="C455" t="str">
            <v>Узбектелеком</v>
          </cell>
        </row>
        <row r="456">
          <cell r="A456" t="str">
            <v>0098646</v>
          </cell>
          <cell r="B456" t="str">
            <v>4712</v>
          </cell>
          <cell r="C456" t="str">
            <v>Жиззах вилоят МТП бирлашмаси</v>
          </cell>
        </row>
        <row r="457">
          <cell r="A457" t="str">
            <v>0098705</v>
          </cell>
          <cell r="B457" t="str">
            <v>4716</v>
          </cell>
          <cell r="C457" t="str">
            <v>Коракалпогистон Республикаси кишлок хужалик киме</v>
          </cell>
        </row>
        <row r="458">
          <cell r="A458" t="str">
            <v>0098784</v>
          </cell>
          <cell r="B458" t="str">
            <v>4723</v>
          </cell>
          <cell r="C458" t="str">
            <v>Навои вилоят кишлок хужалик кимё</v>
          </cell>
        </row>
        <row r="459">
          <cell r="A459" t="str">
            <v>0099156</v>
          </cell>
          <cell r="B459" t="str">
            <v>4728</v>
          </cell>
          <cell r="C459" t="str">
            <v>Узкимёсаноат</v>
          </cell>
        </row>
        <row r="460">
          <cell r="A460" t="str">
            <v>0099228</v>
          </cell>
          <cell r="B460" t="str">
            <v>4744</v>
          </cell>
          <cell r="C460" t="str">
            <v>Капитал банк</v>
          </cell>
        </row>
        <row r="461">
          <cell r="A461" t="str">
            <v>0099250</v>
          </cell>
          <cell r="B461" t="str">
            <v>4753</v>
          </cell>
          <cell r="C461" t="str">
            <v>Кашкадарё вилояти кишлок хужалик кимё</v>
          </cell>
        </row>
        <row r="462">
          <cell r="A462" t="str">
            <v>0099313</v>
          </cell>
          <cell r="B462" t="str">
            <v>4760</v>
          </cell>
          <cell r="C462" t="str">
            <v>Шарк нашриёт-матбаа акциядорлик компанияси</v>
          </cell>
        </row>
        <row r="463">
          <cell r="A463" t="str">
            <v>0099346</v>
          </cell>
          <cell r="B463" t="str">
            <v>4765</v>
          </cell>
          <cell r="C463" t="str">
            <v>Андижон биокимё заводи</v>
          </cell>
        </row>
        <row r="464">
          <cell r="A464" t="str">
            <v>0099424</v>
          </cell>
          <cell r="B464" t="str">
            <v>4777</v>
          </cell>
          <cell r="C464" t="str">
            <v>Фаргона вилоят кишлок хужалик кимё</v>
          </cell>
        </row>
        <row r="465">
          <cell r="A465" t="str">
            <v>0099459</v>
          </cell>
          <cell r="B465" t="str">
            <v>5056</v>
          </cell>
          <cell r="C465" t="str">
            <v>Бухоро гушт-сут савдо</v>
          </cell>
        </row>
        <row r="466">
          <cell r="A466" t="str">
            <v>0099497</v>
          </cell>
          <cell r="B466" t="str">
            <v>4786</v>
          </cell>
          <cell r="C466" t="str">
            <v>Энерготаъмир</v>
          </cell>
        </row>
        <row r="467">
          <cell r="A467" t="str">
            <v>0100023</v>
          </cell>
          <cell r="B467" t="str">
            <v>4796</v>
          </cell>
          <cell r="C467" t="str">
            <v>Наманган вилоят кишлок хужалик кимё</v>
          </cell>
        </row>
        <row r="468">
          <cell r="A468" t="str">
            <v>0100056</v>
          </cell>
          <cell r="B468" t="str">
            <v>4803</v>
          </cell>
          <cell r="C468" t="str">
            <v>Кишлокхужаликкиме</v>
          </cell>
        </row>
        <row r="469">
          <cell r="A469" t="str">
            <v>0100085</v>
          </cell>
          <cell r="B469" t="str">
            <v>4809</v>
          </cell>
          <cell r="C469" t="str">
            <v>Сирдарё вилояти кишлок хужалик кимё</v>
          </cell>
        </row>
        <row r="470">
          <cell r="A470" t="str">
            <v>0100173</v>
          </cell>
          <cell r="B470" t="str">
            <v>4819</v>
          </cell>
          <cell r="C470" t="str">
            <v>Сариосиё пахта тозалаш</v>
          </cell>
        </row>
        <row r="471">
          <cell r="A471" t="str">
            <v>0100191</v>
          </cell>
          <cell r="B471" t="str">
            <v>4818</v>
          </cell>
          <cell r="C471" t="str">
            <v>Самарканд вилояти кишлок хужалик кимё</v>
          </cell>
        </row>
        <row r="472">
          <cell r="A472" t="str">
            <v>0100324</v>
          </cell>
          <cell r="B472" t="str">
            <v>4831</v>
          </cell>
          <cell r="C472" t="str">
            <v>Туронэлектромонтаж</v>
          </cell>
        </row>
        <row r="473">
          <cell r="A473" t="str">
            <v>0100485</v>
          </cell>
          <cell r="B473" t="str">
            <v>5051</v>
          </cell>
          <cell r="C473" t="str">
            <v>Навоиазот</v>
          </cell>
        </row>
        <row r="474">
          <cell r="A474" t="str">
            <v>0100546</v>
          </cell>
          <cell r="B474" t="str">
            <v>4842</v>
          </cell>
          <cell r="C474" t="str">
            <v>Жиззах кишлок хужалик кимё</v>
          </cell>
        </row>
        <row r="475">
          <cell r="A475" t="str">
            <v>0100553</v>
          </cell>
          <cell r="B475" t="str">
            <v>4844</v>
          </cell>
          <cell r="C475" t="str">
            <v>Сирдарё иссиклик электр станцияси</v>
          </cell>
        </row>
        <row r="476">
          <cell r="A476" t="str">
            <v>0100613</v>
          </cell>
          <cell r="B476" t="str">
            <v>5288</v>
          </cell>
          <cell r="C476" t="str">
            <v>Навои худудий электр тармоклари корхонаси</v>
          </cell>
        </row>
        <row r="477">
          <cell r="A477" t="str">
            <v>0100639</v>
          </cell>
          <cell r="B477" t="str">
            <v>4849</v>
          </cell>
          <cell r="C477" t="str">
            <v>Шодлик груп</v>
          </cell>
        </row>
        <row r="478">
          <cell r="A478" t="str">
            <v>0100745</v>
          </cell>
          <cell r="B478" t="str">
            <v>4861</v>
          </cell>
          <cell r="C478" t="str">
            <v>Равнак-банк</v>
          </cell>
        </row>
        <row r="479">
          <cell r="A479" t="str">
            <v>0100791</v>
          </cell>
          <cell r="B479" t="str">
            <v>4865</v>
          </cell>
          <cell r="C479" t="str">
            <v>Бухоро вилоят кишлок хужалик кимё</v>
          </cell>
        </row>
        <row r="480">
          <cell r="A480" t="str">
            <v>0100862</v>
          </cell>
          <cell r="B480" t="str">
            <v>4875</v>
          </cell>
          <cell r="C480" t="str">
            <v>Сурхондарё вилоят кишлок хужалик кимё</v>
          </cell>
        </row>
        <row r="481">
          <cell r="A481" t="str">
            <v>0101151</v>
          </cell>
          <cell r="B481" t="str">
            <v>4901</v>
          </cell>
          <cell r="C481" t="str">
            <v>Клинлинесс сорсес</v>
          </cell>
        </row>
        <row r="482">
          <cell r="A482" t="str">
            <v>0101284</v>
          </cell>
          <cell r="B482" t="str">
            <v>4916</v>
          </cell>
          <cell r="C482" t="str">
            <v>Бухорогипс</v>
          </cell>
        </row>
        <row r="483">
          <cell r="A483" t="str">
            <v>0101342</v>
          </cell>
          <cell r="B483" t="str">
            <v>4921</v>
          </cell>
          <cell r="C483" t="str">
            <v>Каракалпак худудий электр тармоклари корхонаси</v>
          </cell>
        </row>
        <row r="484">
          <cell r="A484" t="str">
            <v>0101344</v>
          </cell>
          <cell r="B484" t="str">
            <v>4920</v>
          </cell>
          <cell r="C484" t="str">
            <v>Хоразм худудий электр тармоклари</v>
          </cell>
        </row>
        <row r="485">
          <cell r="A485" t="str">
            <v>0101370</v>
          </cell>
          <cell r="B485" t="str">
            <v>4924</v>
          </cell>
          <cell r="C485" t="str">
            <v>Корасу пахта тозалаш заводи</v>
          </cell>
        </row>
        <row r="486">
          <cell r="A486" t="str">
            <v>0101382</v>
          </cell>
          <cell r="B486" t="str">
            <v>4928</v>
          </cell>
          <cell r="C486" t="str">
            <v>Хоразм шакар</v>
          </cell>
        </row>
        <row r="487">
          <cell r="A487" t="str">
            <v>0101383</v>
          </cell>
          <cell r="B487" t="str">
            <v>4927</v>
          </cell>
          <cell r="C487" t="str">
            <v>Аммофос-максам</v>
          </cell>
        </row>
        <row r="488">
          <cell r="A488" t="str">
            <v>0101476</v>
          </cell>
          <cell r="B488" t="str">
            <v>4936</v>
          </cell>
          <cell r="C488" t="str">
            <v>Миробод дехкон бозори</v>
          </cell>
        </row>
        <row r="489">
          <cell r="A489" t="str">
            <v>0101488</v>
          </cell>
          <cell r="B489" t="str">
            <v>4940</v>
          </cell>
          <cell r="C489" t="str">
            <v>Узбек энерго таьмир</v>
          </cell>
        </row>
        <row r="490">
          <cell r="A490" t="str">
            <v>0101698</v>
          </cell>
          <cell r="B490" t="str">
            <v>4970</v>
          </cell>
          <cell r="C490" t="str">
            <v>Асл ойна</v>
          </cell>
        </row>
        <row r="491">
          <cell r="A491" t="str">
            <v>0101713</v>
          </cell>
          <cell r="B491" t="str">
            <v>4973</v>
          </cell>
          <cell r="C491" t="str">
            <v>Иссиклик электр лойиха</v>
          </cell>
        </row>
        <row r="492">
          <cell r="A492" t="str">
            <v>0101846</v>
          </cell>
          <cell r="B492" t="str">
            <v>4983</v>
          </cell>
          <cell r="C492" t="str">
            <v>Турон санаторияси</v>
          </cell>
        </row>
        <row r="493">
          <cell r="A493" t="str">
            <v>0101847</v>
          </cell>
          <cell r="B493" t="str">
            <v>4982</v>
          </cell>
          <cell r="C493" t="str">
            <v>Чинобод санаторияси</v>
          </cell>
        </row>
        <row r="494">
          <cell r="A494" t="str">
            <v>0101982</v>
          </cell>
          <cell r="B494" t="str">
            <v>4996</v>
          </cell>
          <cell r="C494" t="str">
            <v>Урганч марказий дехкон бозори</v>
          </cell>
        </row>
        <row r="495">
          <cell r="A495" t="str">
            <v>0102120</v>
          </cell>
          <cell r="B495" t="str">
            <v>5191</v>
          </cell>
          <cell r="C495" t="str">
            <v>Уз темир йул йуловчи</v>
          </cell>
        </row>
        <row r="496">
          <cell r="A496" t="str">
            <v>0102123</v>
          </cell>
          <cell r="B496" t="str">
            <v>5172</v>
          </cell>
          <cell r="C496" t="str">
            <v>Узтемирйулконтейнер</v>
          </cell>
        </row>
        <row r="497">
          <cell r="A497" t="str">
            <v>0102145</v>
          </cell>
          <cell r="B497" t="str">
            <v>5184</v>
          </cell>
          <cell r="C497" t="str">
            <v>Узвагонтаъмир</v>
          </cell>
        </row>
        <row r="498">
          <cell r="A498" t="str">
            <v>0102211</v>
          </cell>
          <cell r="B498" t="str">
            <v>5024</v>
          </cell>
          <cell r="C498" t="str">
            <v>Давр-банк</v>
          </cell>
        </row>
        <row r="499">
          <cell r="A499" t="str">
            <v>0102450</v>
          </cell>
          <cell r="B499" t="str">
            <v>5052</v>
          </cell>
          <cell r="C499" t="str">
            <v>Корай текстиль</v>
          </cell>
        </row>
        <row r="500">
          <cell r="A500" t="str">
            <v>0102536</v>
          </cell>
          <cell r="B500" t="str">
            <v>5067</v>
          </cell>
          <cell r="C500" t="str">
            <v>Сурхондарё озик-овкат моллари</v>
          </cell>
        </row>
        <row r="501">
          <cell r="A501" t="str">
            <v>0102544</v>
          </cell>
          <cell r="B501" t="str">
            <v>5069</v>
          </cell>
          <cell r="C501" t="str">
            <v>Каракалпак гушт-сут савда</v>
          </cell>
        </row>
        <row r="502">
          <cell r="A502" t="str">
            <v>0102561</v>
          </cell>
          <cell r="B502" t="str">
            <v>5076</v>
          </cell>
          <cell r="C502" t="str">
            <v>Жиззах худудий электр тармоклари корхонаси</v>
          </cell>
        </row>
        <row r="503">
          <cell r="A503" t="str">
            <v>0102579</v>
          </cell>
          <cell r="B503" t="str">
            <v>5080</v>
          </cell>
          <cell r="C503" t="str">
            <v>Клайна текстиль</v>
          </cell>
        </row>
        <row r="504">
          <cell r="A504" t="str">
            <v>0102790</v>
          </cell>
          <cell r="B504" t="str">
            <v>5109</v>
          </cell>
          <cell r="C504" t="str">
            <v>Андижон худудий электр тармоклари корхонаси</v>
          </cell>
        </row>
        <row r="505">
          <cell r="A505" t="str">
            <v>0103467</v>
          </cell>
          <cell r="B505" t="str">
            <v>5144</v>
          </cell>
          <cell r="C505" t="str">
            <v>Зарбдор пахта тозалаш</v>
          </cell>
        </row>
        <row r="506">
          <cell r="A506" t="str">
            <v>0103667</v>
          </cell>
          <cell r="B506" t="str">
            <v>5138</v>
          </cell>
          <cell r="C506" t="str">
            <v>Тошкент иссиклик электр маркази</v>
          </cell>
        </row>
        <row r="507">
          <cell r="A507" t="str">
            <v>0103670</v>
          </cell>
          <cell r="B507" t="str">
            <v>5139</v>
          </cell>
          <cell r="C507" t="str">
            <v>Узкимёсаноатлойиха</v>
          </cell>
        </row>
        <row r="508">
          <cell r="A508" t="str">
            <v>0103674</v>
          </cell>
          <cell r="B508" t="str">
            <v>5141</v>
          </cell>
          <cell r="C508" t="str">
            <v>Фаргона иссиклик электр маркази</v>
          </cell>
        </row>
        <row r="509">
          <cell r="A509" t="str">
            <v>0103767</v>
          </cell>
          <cell r="B509" t="str">
            <v>5142</v>
          </cell>
          <cell r="C509" t="str">
            <v>Муборак иссиклик электр маркази</v>
          </cell>
        </row>
        <row r="510">
          <cell r="A510" t="str">
            <v>0103770</v>
          </cell>
          <cell r="B510" t="str">
            <v>5143</v>
          </cell>
          <cell r="C510" t="str">
            <v>Наманган худудий электр тармоклари корхонаси</v>
          </cell>
        </row>
        <row r="511">
          <cell r="A511" t="str">
            <v>0103806</v>
          </cell>
          <cell r="B511" t="str">
            <v>5146</v>
          </cell>
          <cell r="C511" t="str">
            <v>Совпластитал</v>
          </cell>
        </row>
        <row r="512">
          <cell r="A512" t="str">
            <v>0103849</v>
          </cell>
          <cell r="B512" t="str">
            <v>5156</v>
          </cell>
          <cell r="C512" t="str">
            <v>Фаргона худудий электр тармоклари корхонаси</v>
          </cell>
        </row>
        <row r="513">
          <cell r="A513" t="str">
            <v>0103851</v>
          </cell>
          <cell r="B513" t="str">
            <v>5157</v>
          </cell>
          <cell r="C513" t="str">
            <v>Кишлок энерго лойиха</v>
          </cell>
        </row>
        <row r="514">
          <cell r="A514" t="str">
            <v>0103970</v>
          </cell>
          <cell r="B514" t="str">
            <v>5170</v>
          </cell>
          <cell r="C514" t="str">
            <v>Сирдарё худудий электр тармоклари корхонаси</v>
          </cell>
        </row>
        <row r="515">
          <cell r="A515" t="str">
            <v>0103981</v>
          </cell>
          <cell r="B515" t="str">
            <v>5174</v>
          </cell>
          <cell r="C515" t="str">
            <v>Тошкент йуловчи вагонларини куриш ва таъмирлаш заводи</v>
          </cell>
        </row>
        <row r="516">
          <cell r="A516" t="str">
            <v>0104073</v>
          </cell>
          <cell r="B516" t="str">
            <v>5177</v>
          </cell>
          <cell r="C516" t="str">
            <v>Фаргона гушт-сут савдо</v>
          </cell>
        </row>
        <row r="517">
          <cell r="A517" t="str">
            <v>0104120</v>
          </cell>
          <cell r="B517" t="str">
            <v>5180</v>
          </cell>
          <cell r="C517" t="str">
            <v>Тошкент худудий электр тармоклари корхонаси</v>
          </cell>
        </row>
        <row r="518">
          <cell r="A518" t="str">
            <v>0104124</v>
          </cell>
          <cell r="B518" t="str">
            <v>5181</v>
          </cell>
          <cell r="C518" t="str">
            <v>Тошкент шахар  электр тармоклари  корхонаси</v>
          </cell>
        </row>
        <row r="519">
          <cell r="A519" t="str">
            <v>0104159</v>
          </cell>
          <cell r="B519" t="str">
            <v>5182</v>
          </cell>
          <cell r="C519" t="str">
            <v>Йулрефтранс</v>
          </cell>
        </row>
        <row r="520">
          <cell r="A520" t="str">
            <v>0105274</v>
          </cell>
          <cell r="B520" t="str">
            <v>5235</v>
          </cell>
          <cell r="C520" t="str">
            <v>Муборак пахта тозалаш</v>
          </cell>
        </row>
        <row r="521">
          <cell r="A521" t="str">
            <v>0105447</v>
          </cell>
          <cell r="B521" t="str">
            <v>5238</v>
          </cell>
          <cell r="C521" t="str">
            <v>Тошкент-осиё</v>
          </cell>
        </row>
        <row r="522">
          <cell r="A522" t="str">
            <v>0106294</v>
          </cell>
          <cell r="B522" t="str">
            <v>5258</v>
          </cell>
          <cell r="C522" t="str">
            <v>Барака универсал лизинг компанияси</v>
          </cell>
        </row>
        <row r="523">
          <cell r="A523" t="str">
            <v>0106390</v>
          </cell>
          <cell r="B523" t="str">
            <v>5261</v>
          </cell>
          <cell r="C523" t="str">
            <v>Боштранслойиха</v>
          </cell>
        </row>
        <row r="524">
          <cell r="A524" t="str">
            <v>0106968</v>
          </cell>
          <cell r="B524" t="str">
            <v>5267</v>
          </cell>
          <cell r="C524" t="str">
            <v>Гермес петрол системс</v>
          </cell>
        </row>
        <row r="525">
          <cell r="A525" t="str">
            <v>0108235</v>
          </cell>
          <cell r="B525" t="str">
            <v>5285</v>
          </cell>
          <cell r="C525" t="str">
            <v>Бухоро худудий электр тармоклари корхонаси</v>
          </cell>
        </row>
        <row r="526">
          <cell r="A526" t="str">
            <v>0108377</v>
          </cell>
          <cell r="B526" t="str">
            <v>5292</v>
          </cell>
          <cell r="C526" t="str">
            <v>УзКоджи</v>
          </cell>
        </row>
        <row r="527">
          <cell r="A527" t="str">
            <v>0109160</v>
          </cell>
          <cell r="B527" t="str">
            <v>5305</v>
          </cell>
          <cell r="C527" t="str">
            <v>Автотранс строй механизация</v>
          </cell>
        </row>
        <row r="528">
          <cell r="A528" t="str">
            <v>0110075</v>
          </cell>
          <cell r="B528" t="str">
            <v>5326</v>
          </cell>
          <cell r="C528" t="str">
            <v>4-сонли монтаж бошкармаси</v>
          </cell>
        </row>
        <row r="529">
          <cell r="A529" t="str">
            <v>0110401</v>
          </cell>
          <cell r="B529" t="str">
            <v>5333</v>
          </cell>
          <cell r="C529" t="str">
            <v>Кинап</v>
          </cell>
        </row>
        <row r="530">
          <cell r="A530" t="str">
            <v>0110472</v>
          </cell>
          <cell r="B530" t="str">
            <v>5336</v>
          </cell>
          <cell r="C530" t="str">
            <v>Кашкадарё худудий электр тармоклари</v>
          </cell>
        </row>
        <row r="531">
          <cell r="A531" t="str">
            <v>0110597</v>
          </cell>
          <cell r="B531" t="str">
            <v>5341</v>
          </cell>
          <cell r="C531" t="str">
            <v>Сурхондарё худудий электр тармоклари корхонаси</v>
          </cell>
        </row>
        <row r="532">
          <cell r="A532" t="str">
            <v>0110960</v>
          </cell>
          <cell r="B532" t="str">
            <v>5353</v>
          </cell>
          <cell r="C532" t="str">
            <v>Узбек экспертиза</v>
          </cell>
        </row>
        <row r="533">
          <cell r="A533" t="str">
            <v>0110972</v>
          </cell>
          <cell r="B533" t="str">
            <v>5354</v>
          </cell>
          <cell r="C533" t="str">
            <v>Узэнерго таъминлаш</v>
          </cell>
        </row>
        <row r="534">
          <cell r="A534" t="str">
            <v>0111529</v>
          </cell>
          <cell r="B534" t="str">
            <v>5368</v>
          </cell>
          <cell r="C534" t="str">
            <v>Курилиш-лизинг</v>
          </cell>
        </row>
        <row r="535">
          <cell r="A535" t="str">
            <v>0111622</v>
          </cell>
          <cell r="B535" t="str">
            <v>5373</v>
          </cell>
          <cell r="C535" t="str">
            <v>Самарканд худудий электр тармоклари корхонаси</v>
          </cell>
        </row>
        <row r="536">
          <cell r="A536" t="str">
            <v>0112107</v>
          </cell>
          <cell r="B536" t="str">
            <v>5385</v>
          </cell>
          <cell r="C536" t="str">
            <v>Гидро махсус курилиш</v>
          </cell>
        </row>
        <row r="537">
          <cell r="A537" t="str">
            <v>0112625</v>
          </cell>
          <cell r="B537" t="str">
            <v>5400</v>
          </cell>
          <cell r="C537" t="str">
            <v>Навои иссиклик электр станцияси</v>
          </cell>
        </row>
        <row r="538">
          <cell r="A538" t="str">
            <v>0112765</v>
          </cell>
          <cell r="B538" t="str">
            <v>5403</v>
          </cell>
          <cell r="C538" t="str">
            <v>Узсувлойиха</v>
          </cell>
        </row>
        <row r="539">
          <cell r="A539" t="str">
            <v>0113046</v>
          </cell>
          <cell r="B539" t="str">
            <v>5412</v>
          </cell>
          <cell r="C539" t="str">
            <v>Тошкент шахар йул курилиш ва таъмирлаш трести</v>
          </cell>
        </row>
        <row r="540">
          <cell r="A540" t="str">
            <v>0113357</v>
          </cell>
          <cell r="B540" t="str">
            <v>5430</v>
          </cell>
          <cell r="C540" t="str">
            <v>Узспиртсаноат</v>
          </cell>
        </row>
        <row r="541">
          <cell r="A541" t="str">
            <v>0113432</v>
          </cell>
          <cell r="B541" t="str">
            <v>5433</v>
          </cell>
          <cell r="C541" t="str">
            <v>Тахиятош иссиклик электр станцияси</v>
          </cell>
        </row>
        <row r="542">
          <cell r="A542" t="str">
            <v>0113439</v>
          </cell>
          <cell r="B542" t="str">
            <v>5436</v>
          </cell>
          <cell r="C542" t="str">
            <v>Пахтакор спорт машгулотлари укув маркази</v>
          </cell>
        </row>
        <row r="543">
          <cell r="A543" t="str">
            <v>0113516</v>
          </cell>
          <cell r="B543" t="str">
            <v>5439</v>
          </cell>
          <cell r="C543" t="str">
            <v>Хоразм кафолат савдо</v>
          </cell>
        </row>
        <row r="544">
          <cell r="A544" t="str">
            <v>0113907</v>
          </cell>
          <cell r="B544" t="str">
            <v>5453</v>
          </cell>
          <cell r="C544" t="str">
            <v>Узэкспомарказ</v>
          </cell>
        </row>
        <row r="545">
          <cell r="A545" t="str">
            <v>0114057</v>
          </cell>
          <cell r="B545" t="str">
            <v>5457</v>
          </cell>
          <cell r="C545" t="str">
            <v>Ипотека-банк</v>
          </cell>
        </row>
        <row r="546">
          <cell r="A546" t="str">
            <v>0114359</v>
          </cell>
          <cell r="B546" t="str">
            <v>5468</v>
          </cell>
          <cell r="C546" t="str">
            <v>Сил маг</v>
          </cell>
        </row>
        <row r="547">
          <cell r="A547" t="str">
            <v>0114384</v>
          </cell>
          <cell r="B547" t="str">
            <v>5470</v>
          </cell>
          <cell r="C547" t="str">
            <v>Компрессор монтаж созлаш</v>
          </cell>
        </row>
        <row r="548">
          <cell r="A548" t="str">
            <v>0114902</v>
          </cell>
          <cell r="B548" t="str">
            <v>5491</v>
          </cell>
          <cell r="C548" t="str">
            <v>Уз-Семюнг Ко.</v>
          </cell>
        </row>
        <row r="549">
          <cell r="A549" t="str">
            <v>0115141</v>
          </cell>
          <cell r="B549" t="str">
            <v>5500</v>
          </cell>
          <cell r="C549" t="str">
            <v>Телерадиоканал Ёшлар</v>
          </cell>
        </row>
        <row r="550">
          <cell r="A550" t="str">
            <v>0115322</v>
          </cell>
          <cell r="B550" t="str">
            <v>5504</v>
          </cell>
          <cell r="C550" t="str">
            <v>Кашкадарё озик-овкат моллари</v>
          </cell>
        </row>
        <row r="551">
          <cell r="A551" t="str">
            <v>0115401</v>
          </cell>
          <cell r="B551" t="str">
            <v>5505</v>
          </cell>
          <cell r="C551" t="str">
            <v>Пахта лизинг</v>
          </cell>
        </row>
        <row r="552">
          <cell r="A552" t="str">
            <v>0116570</v>
          </cell>
          <cell r="B552" t="str">
            <v>5607</v>
          </cell>
          <cell r="C552" t="str">
            <v>Узэлтехсаноат</v>
          </cell>
        </row>
        <row r="553">
          <cell r="A553" t="str">
            <v>0116728</v>
          </cell>
          <cell r="B553" t="str">
            <v>5532</v>
          </cell>
          <cell r="C553" t="str">
            <v>Узгеобургунефтгаз</v>
          </cell>
        </row>
        <row r="554">
          <cell r="A554" t="str">
            <v>0116755</v>
          </cell>
          <cell r="B554" t="str">
            <v>5539</v>
          </cell>
          <cell r="C554" t="str">
            <v>Узнефтгазкурилишинвест</v>
          </cell>
        </row>
        <row r="555">
          <cell r="A555" t="str">
            <v>0116981</v>
          </cell>
          <cell r="B555" t="str">
            <v>5533</v>
          </cell>
          <cell r="C555" t="str">
            <v>Уз нефт газ казиб чикариш</v>
          </cell>
        </row>
        <row r="556">
          <cell r="A556" t="str">
            <v>0117169</v>
          </cell>
          <cell r="B556" t="str">
            <v>5543</v>
          </cell>
          <cell r="C556" t="str">
            <v>Халк истеъмол товарларининг  кургазма-ярмарка савдоси республика маркази</v>
          </cell>
        </row>
        <row r="557">
          <cell r="A557" t="str">
            <v>0117216</v>
          </cell>
          <cell r="B557" t="str">
            <v>5545</v>
          </cell>
          <cell r="C557" t="str">
            <v>Бектемир-спирт экспериментал заводи</v>
          </cell>
        </row>
        <row r="558">
          <cell r="A558" t="str">
            <v>0117301</v>
          </cell>
          <cell r="B558" t="str">
            <v>5553</v>
          </cell>
          <cell r="C558" t="str">
            <v>Кувасойшифер</v>
          </cell>
        </row>
        <row r="559">
          <cell r="A559" t="str">
            <v>0117329</v>
          </cell>
          <cell r="B559" t="str">
            <v>5556</v>
          </cell>
          <cell r="C559" t="str">
            <v>Инвест финанс банк</v>
          </cell>
        </row>
        <row r="560">
          <cell r="A560" t="str">
            <v>0117415</v>
          </cell>
          <cell r="B560" t="str">
            <v>5559</v>
          </cell>
          <cell r="C560" t="str">
            <v>Альянс-лизинг</v>
          </cell>
        </row>
        <row r="561">
          <cell r="A561" t="str">
            <v>0117502</v>
          </cell>
          <cell r="B561" t="str">
            <v>5563</v>
          </cell>
          <cell r="C561" t="str">
            <v>Узмед-лизинг</v>
          </cell>
        </row>
        <row r="562">
          <cell r="A562" t="str">
            <v>0117545</v>
          </cell>
          <cell r="B562" t="str">
            <v>5564</v>
          </cell>
          <cell r="C562" t="str">
            <v>Санар груп</v>
          </cell>
        </row>
        <row r="563">
          <cell r="A563" t="str">
            <v>0117571</v>
          </cell>
          <cell r="B563" t="str">
            <v>5565</v>
          </cell>
          <cell r="C563" t="str">
            <v>Агро инвест сугурта</v>
          </cell>
        </row>
        <row r="564">
          <cell r="A564" t="str">
            <v>0117609</v>
          </cell>
          <cell r="B564" t="str">
            <v>5566</v>
          </cell>
          <cell r="C564" t="str">
            <v>Бухоро марказий дехкон бозори</v>
          </cell>
        </row>
        <row r="565">
          <cell r="A565" t="str">
            <v>0119467</v>
          </cell>
          <cell r="B565" t="str">
            <v>5571</v>
          </cell>
          <cell r="C565" t="str">
            <v>ФК Бунёдкор</v>
          </cell>
        </row>
        <row r="566">
          <cell r="A566" t="str">
            <v>0120059</v>
          </cell>
          <cell r="B566" t="str">
            <v>5576</v>
          </cell>
          <cell r="C566" t="str">
            <v>Дженерал Моторс Пауртрейн - Узбекистон</v>
          </cell>
        </row>
        <row r="567">
          <cell r="A567" t="str">
            <v>0120222</v>
          </cell>
          <cell r="B567" t="str">
            <v>5578</v>
          </cell>
          <cell r="C567" t="str">
            <v>Ангрен логистика маркази</v>
          </cell>
        </row>
        <row r="568">
          <cell r="A568" t="str">
            <v>0120261</v>
          </cell>
          <cell r="B568" t="str">
            <v>5579</v>
          </cell>
          <cell r="C568" t="str">
            <v>Азия альянс банк</v>
          </cell>
        </row>
        <row r="569">
          <cell r="A569" t="str">
            <v>0120328</v>
          </cell>
          <cell r="B569" t="str">
            <v>5580</v>
          </cell>
          <cell r="C569" t="str">
            <v>Саховат-спорт-сервис</v>
          </cell>
        </row>
        <row r="570">
          <cell r="A570" t="str">
            <v>0120656</v>
          </cell>
          <cell r="B570" t="str">
            <v>5583</v>
          </cell>
          <cell r="C570" t="str">
            <v>Хай-тек банк</v>
          </cell>
        </row>
        <row r="571">
          <cell r="A571" t="str">
            <v>0120674</v>
          </cell>
          <cell r="B571" t="str">
            <v>5584</v>
          </cell>
          <cell r="C571" t="str">
            <v>Жиззах аккумулятор заводи</v>
          </cell>
        </row>
        <row r="572">
          <cell r="A572" t="str">
            <v>0120875</v>
          </cell>
          <cell r="B572" t="str">
            <v>5586</v>
          </cell>
          <cell r="C572" t="str">
            <v>Хива универсал савдо комплекси</v>
          </cell>
        </row>
        <row r="573">
          <cell r="A573" t="str">
            <v>0120961</v>
          </cell>
          <cell r="B573" t="str">
            <v>5587</v>
          </cell>
          <cell r="C573" t="str">
            <v>Ориент финанс банк</v>
          </cell>
        </row>
        <row r="574">
          <cell r="A574" t="str">
            <v>0120962</v>
          </cell>
          <cell r="B574" t="str">
            <v>5588</v>
          </cell>
          <cell r="C574" t="str">
            <v>Марказий ипподром</v>
          </cell>
        </row>
        <row r="575">
          <cell r="A575" t="str">
            <v>0121550</v>
          </cell>
          <cell r="B575" t="str">
            <v>5598</v>
          </cell>
          <cell r="C575" t="str">
            <v>Бешарик турон саноат савдо комплекси</v>
          </cell>
        </row>
        <row r="576">
          <cell r="A576" t="str">
            <v>0121905</v>
          </cell>
          <cell r="B576" t="str">
            <v>5601</v>
          </cell>
          <cell r="C576" t="str">
            <v>Гурлан универсал савдо комплекси</v>
          </cell>
        </row>
        <row r="577">
          <cell r="A577" t="str">
            <v>0121931</v>
          </cell>
          <cell r="B577" t="str">
            <v>5602</v>
          </cell>
          <cell r="C577" t="str">
            <v>Республика ихтисослашт терапия ва тиббий реабилитация илмий-амалий тиббиёт маркази</v>
          </cell>
        </row>
        <row r="578">
          <cell r="A578" t="str">
            <v>0121935</v>
          </cell>
          <cell r="B578" t="str">
            <v>5603</v>
          </cell>
          <cell r="C578" t="str">
            <v>Республика ихтисослаштирилган куз микрохирургияси маркази</v>
          </cell>
        </row>
        <row r="579">
          <cell r="A579" t="str">
            <v>0121988</v>
          </cell>
          <cell r="B579" t="str">
            <v>5605</v>
          </cell>
          <cell r="C579" t="str">
            <v>Тошшахартрансхизмат акциядорлик компанияси</v>
          </cell>
        </row>
        <row r="580">
          <cell r="A580" t="str">
            <v>0122000</v>
          </cell>
          <cell r="B580" t="str">
            <v>5604</v>
          </cell>
          <cell r="C580" t="str">
            <v>Республика ихтисослаштирилган кардиология маркази</v>
          </cell>
        </row>
        <row r="581">
          <cell r="A581" t="str">
            <v>0122098</v>
          </cell>
          <cell r="B581" t="str">
            <v>5606</v>
          </cell>
          <cell r="C581" t="str">
            <v>Кува тумани раста савдо комплекси</v>
          </cell>
        </row>
        <row r="582">
          <cell r="A582" t="str">
            <v>0122231</v>
          </cell>
          <cell r="B582" t="str">
            <v>5609</v>
          </cell>
          <cell r="C582" t="str">
            <v>Узагросаноатмашхолдинг</v>
          </cell>
        </row>
        <row r="583">
          <cell r="A583" t="str">
            <v>0122263</v>
          </cell>
          <cell r="B583" t="str">
            <v>5610</v>
          </cell>
          <cell r="C583" t="str">
            <v>Тошкент кишлок хужалиги техникаси заводи</v>
          </cell>
        </row>
        <row r="584">
          <cell r="A584" t="str">
            <v>0122289</v>
          </cell>
          <cell r="B584" t="str">
            <v>5613</v>
          </cell>
          <cell r="C584" t="str">
            <v>Курилишмашлизинг</v>
          </cell>
        </row>
        <row r="585">
          <cell r="A585" t="str">
            <v>0122302</v>
          </cell>
          <cell r="B585" t="str">
            <v>5611</v>
          </cell>
          <cell r="C585" t="str">
            <v>Республика ихтисослаштирилган урология маркази</v>
          </cell>
        </row>
        <row r="586">
          <cell r="A586" t="str">
            <v>0122323</v>
          </cell>
          <cell r="B586" t="str">
            <v>5615</v>
          </cell>
          <cell r="C586" t="str">
            <v>Чирчик кишлок хужалиги техникаси заводи</v>
          </cell>
        </row>
        <row r="587">
          <cell r="A587" t="str">
            <v>0122354</v>
          </cell>
          <cell r="B587" t="str">
            <v>5614</v>
          </cell>
          <cell r="C587" t="str">
            <v>Республика ихтисослашт-н акушерлик ва гинекология илмий-амалий тиббиёт маркази</v>
          </cell>
        </row>
        <row r="588">
          <cell r="A588" t="str">
            <v>0122376</v>
          </cell>
          <cell r="B588" t="str">
            <v>5616</v>
          </cell>
          <cell r="C588" t="str">
            <v>Академик В.Вохидов номидаги Республика ихтисослашт хирургия маркази</v>
          </cell>
        </row>
        <row r="589">
          <cell r="A589" t="str">
            <v>0122555</v>
          </cell>
          <cell r="B589" t="str">
            <v>5618</v>
          </cell>
          <cell r="C589" t="str">
            <v>Фаргона кишлок хужалик махсулотлари улгуржи бозори</v>
          </cell>
        </row>
        <row r="590">
          <cell r="A590" t="str">
            <v>0122700</v>
          </cell>
          <cell r="B590" t="str">
            <v>5619</v>
          </cell>
          <cell r="C590" t="str">
            <v>Олчазор азия</v>
          </cell>
        </row>
        <row r="591">
          <cell r="A591" t="str">
            <v>0561567</v>
          </cell>
          <cell r="B591" t="str">
            <v>5562</v>
          </cell>
          <cell r="C591" t="str">
            <v>Халк банк</v>
          </cell>
        </row>
        <row r="592">
          <cell r="A592" t="str">
            <v>0626120</v>
          </cell>
          <cell r="B592" t="str">
            <v>5459</v>
          </cell>
          <cell r="C592" t="str">
            <v>Дори-дармон Акциядорлик компанияси</v>
          </cell>
        </row>
        <row r="593">
          <cell r="A593" t="str">
            <v>0694232</v>
          </cell>
          <cell r="B593" t="str">
            <v>5463</v>
          </cell>
          <cell r="C593" t="str">
            <v>Янги Ангрен иссиклик электр станцияси</v>
          </cell>
        </row>
        <row r="594">
          <cell r="A594" t="str">
            <v>0830246</v>
          </cell>
          <cell r="B594" t="str">
            <v>5538</v>
          </cell>
          <cell r="C594" t="str">
            <v>Универсал сугурта</v>
          </cell>
        </row>
        <row r="595">
          <cell r="A595" t="str">
            <v>0842055</v>
          </cell>
          <cell r="B595" t="str">
            <v>5577</v>
          </cell>
          <cell r="C595" t="str">
            <v>Гурлан дехкон бозори</v>
          </cell>
        </row>
        <row r="596">
          <cell r="A596" t="str">
            <v>0844169</v>
          </cell>
          <cell r="B596" t="str">
            <v>5435</v>
          </cell>
          <cell r="C596" t="str">
            <v>Фаргонаазот</v>
          </cell>
        </row>
        <row r="597">
          <cell r="A597" t="str">
            <v>0844171</v>
          </cell>
          <cell r="B597" t="str">
            <v>5482</v>
          </cell>
          <cell r="C597" t="str">
            <v>Самаркандкимё</v>
          </cell>
        </row>
        <row r="598">
          <cell r="A598" t="str">
            <v>0908393</v>
          </cell>
          <cell r="B598" t="str">
            <v>5526</v>
          </cell>
          <cell r="C598" t="str">
            <v>Куч</v>
          </cell>
        </row>
        <row r="599">
          <cell r="A599" t="str">
            <v>1415010</v>
          </cell>
          <cell r="B599" t="str">
            <v>5437</v>
          </cell>
          <cell r="C599" t="str">
            <v>Кашкадарё нефтгаз ишчи таъминот</v>
          </cell>
        </row>
        <row r="600">
          <cell r="A600" t="str">
            <v>1420025</v>
          </cell>
          <cell r="B600" t="str">
            <v>5494</v>
          </cell>
          <cell r="C600" t="str">
            <v>Ангрен иссиклик электр станцияси</v>
          </cell>
        </row>
        <row r="601">
          <cell r="A601" t="str">
            <v>1492090</v>
          </cell>
          <cell r="B601" t="str">
            <v>5542</v>
          </cell>
          <cell r="C601" t="str">
            <v>Маргилон шахар дехкон бозори</v>
          </cell>
        </row>
        <row r="602">
          <cell r="A602" t="str">
            <v>1513453</v>
          </cell>
          <cell r="B602" t="str">
            <v>5612</v>
          </cell>
          <cell r="C602" t="str">
            <v>Курилиш бирлашмаси</v>
          </cell>
        </row>
        <row r="603">
          <cell r="A603" t="str">
            <v>1543425</v>
          </cell>
          <cell r="B603" t="str">
            <v>5570</v>
          </cell>
          <cell r="C603" t="str">
            <v>Инго-Узбекистан</v>
          </cell>
        </row>
        <row r="604">
          <cell r="A604" t="str">
            <v>1572049</v>
          </cell>
          <cell r="B604" t="str">
            <v>5519</v>
          </cell>
          <cell r="C604" t="str">
            <v>Замон плюс сармоя</v>
          </cell>
        </row>
        <row r="605">
          <cell r="A605" t="str">
            <v>1619906</v>
          </cell>
          <cell r="B605" t="str">
            <v>5608</v>
          </cell>
          <cell r="C605" t="str">
            <v>Узмахсусмонтажкурилиш</v>
          </cell>
        </row>
        <row r="606">
          <cell r="A606" t="str">
            <v>1620782</v>
          </cell>
          <cell r="B606" t="str">
            <v>5600</v>
          </cell>
          <cell r="C606" t="str">
            <v>Навои савдо комплекси</v>
          </cell>
        </row>
        <row r="607">
          <cell r="A607" t="str">
            <v>1662807</v>
          </cell>
          <cell r="B607" t="str">
            <v>5582</v>
          </cell>
          <cell r="C607" t="str">
            <v>Силк роад капитал холдингс</v>
          </cell>
        </row>
        <row r="608">
          <cell r="A608" t="str">
            <v>1762492</v>
          </cell>
          <cell r="B608" t="str">
            <v>5599</v>
          </cell>
          <cell r="C608" t="str">
            <v>Маргилон файз савдо комплекси</v>
          </cell>
        </row>
        <row r="609">
          <cell r="A609" t="str">
            <v>1794811</v>
          </cell>
          <cell r="B609" t="str">
            <v>5589</v>
          </cell>
          <cell r="C609" t="str">
            <v>Тошуйжойлити</v>
          </cell>
        </row>
        <row r="610">
          <cell r="A610" t="str">
            <v>1812129</v>
          </cell>
          <cell r="B610" t="str">
            <v>5597</v>
          </cell>
          <cell r="C610" t="str">
            <v>Самарканд-лизинг</v>
          </cell>
        </row>
        <row r="611">
          <cell r="A611" t="str">
            <v>1832154</v>
          </cell>
          <cell r="B611" t="str">
            <v>5617</v>
          </cell>
          <cell r="C611" t="str">
            <v>Республика куп тармокли агросаноат биржаси</v>
          </cell>
        </row>
      </sheetData>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начало"/>
      <sheetName val="продажи"/>
      <sheetName val="stat"/>
      <sheetName val="temp3add"/>
      <sheetName val="temp3"/>
      <sheetName val="tempCol"/>
      <sheetName val="temp"/>
      <sheetName val="расчет колво"/>
      <sheetName val="tempPer"/>
      <sheetName val="затраты"/>
      <sheetName val="постоянные"/>
      <sheetName val="Активы"/>
      <sheetName val="создание ОС"/>
      <sheetName val="вложения в ОС"/>
      <sheetName val="персонал"/>
      <sheetName val="финансирование"/>
      <sheetName val="налоги справочник"/>
      <sheetName val="прогнозы"/>
      <sheetName val="упр себест"/>
      <sheetName val="затраты себест"/>
      <sheetName val="расчёт себестоимости"/>
      <sheetName val="расчет продаж"/>
      <sheetName val="расчет постоянные"/>
      <sheetName val="производственные"/>
      <sheetName val="расчет активов"/>
      <sheetName val="расчет вложений"/>
      <sheetName val="ПП1"/>
      <sheetName val="ПП2"/>
      <sheetName val="амортизация ОС"/>
      <sheetName val="амортизация"/>
      <sheetName val="sl1"/>
      <sheetName val="расчет персонал"/>
      <sheetName val="ШР"/>
      <sheetName val="получены кредиты"/>
      <sheetName val="проценты"/>
      <sheetName val="тело.кредит"/>
      <sheetName val="расчёт итоги"/>
      <sheetName val="расчёт налоги"/>
      <sheetName val="Итоги"/>
      <sheetName val="продукты"/>
      <sheetName val="материалы"/>
      <sheetName val="АХР"/>
      <sheetName val="графики"/>
      <sheetName val="Точка безубыточности"/>
      <sheetName val="инвест показатели"/>
      <sheetName val="прибыли и убытки"/>
      <sheetName val="ДДС"/>
      <sheetName val="Баланс"/>
      <sheetName val="для усн 15"/>
      <sheetName val="справочник"/>
      <sheetName val="курсы"/>
      <sheetName val="помощь"/>
    </sheetNames>
    <sheetDataSet>
      <sheetData sheetId="0"/>
      <sheetData sheetId="1">
        <row r="9">
          <cell r="E9">
            <v>2021</v>
          </cell>
          <cell r="I9">
            <v>2030</v>
          </cell>
        </row>
        <row r="13">
          <cell r="E13" t="str">
            <v>USD</v>
          </cell>
        </row>
        <row r="46">
          <cell r="E46">
            <v>1</v>
          </cell>
        </row>
        <row r="61">
          <cell r="E61">
            <v>0.05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8">
          <cell r="E48">
            <v>0.15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7">
          <cell r="H17">
            <v>0</v>
          </cell>
        </row>
        <row r="70">
          <cell r="H70">
            <v>770000</v>
          </cell>
        </row>
        <row r="73">
          <cell r="H73">
            <v>6416.666666666667</v>
          </cell>
        </row>
        <row r="83">
          <cell r="H83">
            <v>996</v>
          </cell>
        </row>
      </sheetData>
      <sheetData sheetId="38"/>
      <sheetData sheetId="39"/>
      <sheetData sheetId="40"/>
      <sheetData sheetId="41"/>
      <sheetData sheetId="42"/>
      <sheetData sheetId="43"/>
      <sheetData sheetId="44"/>
      <sheetData sheetId="45"/>
      <sheetData sheetId="46">
        <row r="18">
          <cell r="H18">
            <v>-8300</v>
          </cell>
        </row>
        <row r="21">
          <cell r="H21">
            <v>6416.666666666667</v>
          </cell>
        </row>
        <row r="23">
          <cell r="H23">
            <v>0</v>
          </cell>
        </row>
        <row r="34">
          <cell r="H34">
            <v>0</v>
          </cell>
        </row>
        <row r="35">
          <cell r="H35">
            <v>-15712.666666666668</v>
          </cell>
        </row>
      </sheetData>
      <sheetData sheetId="47">
        <row r="14">
          <cell r="H14">
            <v>0</v>
          </cell>
        </row>
        <row r="19">
          <cell r="H19">
            <v>3500</v>
          </cell>
        </row>
        <row r="20">
          <cell r="H20">
            <v>0</v>
          </cell>
        </row>
        <row r="21">
          <cell r="H21">
            <v>4800</v>
          </cell>
        </row>
        <row r="22">
          <cell r="H22">
            <v>6416.666666666667</v>
          </cell>
        </row>
        <row r="34">
          <cell r="H34">
            <v>3025167.3913043477</v>
          </cell>
        </row>
      </sheetData>
      <sheetData sheetId="48"/>
      <sheetData sheetId="49"/>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refreshError="1"/>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сабаблар"/>
      <sheetName val="фев"/>
      <sheetName val="Жиззах_янги_раз"/>
      <sheetName val="Жиззах_янги_раз1"/>
      <sheetName val="f007502_18X"/>
      <sheetName val="Жиззах_янги_раз2"/>
      <sheetName val="Oglavlenie"/>
      <sheetName val="Лист3"/>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sheetData sheetId="8"/>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4AE2C-520D-423C-A77D-7064A1705ED3}">
  <sheetPr>
    <pageSetUpPr fitToPage="1"/>
  </sheetPr>
  <dimension ref="A3:AI49"/>
  <sheetViews>
    <sheetView tabSelected="1" topLeftCell="X1" zoomScale="62" zoomScaleNormal="62" workbookViewId="0">
      <selection activeCell="AB4" sqref="AB4"/>
    </sheetView>
  </sheetViews>
  <sheetFormatPr defaultColWidth="11.5703125" defaultRowHeight="14.25" outlineLevelCol="1"/>
  <cols>
    <col min="1" max="1" width="19.7109375" style="318" hidden="1" customWidth="1" outlineLevel="1"/>
    <col min="2" max="6" width="11.5703125" style="318" hidden="1" customWidth="1" outlineLevel="1"/>
    <col min="7" max="7" width="14" style="318" hidden="1" customWidth="1" outlineLevel="1"/>
    <col min="8" max="11" width="11.5703125" style="318" hidden="1" customWidth="1" outlineLevel="1"/>
    <col min="12" max="12" width="11.5703125" style="318" hidden="1" customWidth="1" outlineLevel="1" collapsed="1"/>
    <col min="13" max="13" width="30.85546875" style="318" hidden="1" customWidth="1" outlineLevel="1"/>
    <col min="14" max="14" width="17.5703125" style="318" hidden="1" customWidth="1" outlineLevel="1"/>
    <col min="15" max="16" width="0" style="318" hidden="1" customWidth="1" outlineLevel="1"/>
    <col min="17" max="17" width="20.5703125" style="318" hidden="1" customWidth="1" outlineLevel="1"/>
    <col min="18" max="18" width="12.28515625" style="318" hidden="1" customWidth="1" outlineLevel="1"/>
    <col min="19" max="19" width="13.42578125" style="318" hidden="1" customWidth="1" outlineLevel="1"/>
    <col min="20" max="20" width="18.42578125" style="318" hidden="1" customWidth="1" outlineLevel="1"/>
    <col min="21" max="21" width="11.85546875" style="318" hidden="1" customWidth="1" outlineLevel="1"/>
    <col min="22" max="22" width="11.28515625" style="318" hidden="1" customWidth="1" outlineLevel="1"/>
    <col min="23" max="23" width="11.140625" style="318" hidden="1" customWidth="1" outlineLevel="1"/>
    <col min="24" max="24" width="7.28515625" style="318" customWidth="1" collapsed="1"/>
    <col min="25" max="25" width="46.140625" style="318" customWidth="1"/>
    <col min="26" max="26" width="17.42578125" style="318" customWidth="1"/>
    <col min="27" max="27" width="11.5703125" style="318"/>
    <col min="28" max="28" width="14.5703125" style="318" customWidth="1"/>
    <col min="29" max="29" width="15.7109375" style="318" customWidth="1"/>
    <col min="30" max="30" width="13.28515625" style="318" customWidth="1"/>
    <col min="31" max="31" width="17" style="318" customWidth="1"/>
    <col min="32" max="32" width="14.5703125" style="318" customWidth="1"/>
    <col min="33" max="33" width="13.5703125" style="318" customWidth="1"/>
    <col min="34" max="34" width="11.28515625" style="318" customWidth="1"/>
    <col min="35" max="35" width="14.7109375" style="318" customWidth="1"/>
    <col min="36" max="16384" width="11.5703125" style="318"/>
  </cols>
  <sheetData>
    <row r="3" spans="1:35" ht="18">
      <c r="J3" s="318" t="s">
        <v>556</v>
      </c>
      <c r="K3" s="318" t="s">
        <v>557</v>
      </c>
      <c r="V3" s="319" t="s">
        <v>558</v>
      </c>
      <c r="W3" s="319" t="s">
        <v>559</v>
      </c>
      <c r="Y3" s="320"/>
      <c r="Z3" s="320"/>
      <c r="AA3" s="320"/>
      <c r="AB3" s="320"/>
      <c r="AC3" s="320"/>
      <c r="AD3" s="320"/>
      <c r="AE3" s="320"/>
      <c r="AF3" s="320"/>
      <c r="AG3" s="320"/>
      <c r="AH3" s="321" t="s">
        <v>560</v>
      </c>
      <c r="AI3" s="321" t="s">
        <v>561</v>
      </c>
    </row>
    <row r="4" spans="1:35" ht="18">
      <c r="E4" s="322" t="s">
        <v>562</v>
      </c>
      <c r="F4" s="323"/>
      <c r="G4" s="323"/>
      <c r="J4" s="318" t="s">
        <v>563</v>
      </c>
      <c r="K4" s="324">
        <v>44053</v>
      </c>
      <c r="L4" s="324"/>
      <c r="P4" s="322" t="s">
        <v>562</v>
      </c>
      <c r="Q4" s="323"/>
      <c r="R4" s="323"/>
      <c r="V4" s="318" t="s">
        <v>563</v>
      </c>
      <c r="W4" s="324">
        <v>44053</v>
      </c>
      <c r="Y4" s="320"/>
      <c r="Z4" s="320"/>
      <c r="AA4" s="320"/>
      <c r="AB4" s="325"/>
      <c r="AC4" s="320"/>
      <c r="AD4" s="320"/>
      <c r="AE4" s="320"/>
      <c r="AF4" s="320"/>
      <c r="AG4" s="320"/>
      <c r="AH4" s="326" t="s">
        <v>565</v>
      </c>
      <c r="AI4" s="327">
        <v>44312</v>
      </c>
    </row>
    <row r="5" spans="1:35" ht="18">
      <c r="E5" s="322"/>
      <c r="F5" s="323"/>
      <c r="G5" s="323"/>
      <c r="P5" s="322"/>
      <c r="Q5" s="323"/>
      <c r="R5" s="323"/>
      <c r="Y5" s="320"/>
      <c r="Z5" s="320"/>
      <c r="AA5" s="320"/>
      <c r="AB5" s="325"/>
      <c r="AC5" s="320"/>
      <c r="AD5" s="320"/>
      <c r="AE5" s="320"/>
      <c r="AF5" s="320"/>
      <c r="AG5" s="320"/>
      <c r="AH5" s="320"/>
      <c r="AI5" s="320"/>
    </row>
    <row r="6" spans="1:35" ht="19.5" customHeight="1">
      <c r="A6" s="328" t="s">
        <v>566</v>
      </c>
      <c r="B6" s="328"/>
      <c r="C6" s="328"/>
      <c r="D6" s="328"/>
      <c r="E6" s="328"/>
      <c r="F6" s="328"/>
      <c r="G6" s="328"/>
      <c r="H6" s="328"/>
      <c r="I6" s="328"/>
      <c r="J6" s="328"/>
      <c r="K6" s="328"/>
      <c r="L6" s="329"/>
      <c r="M6" s="330" t="s">
        <v>566</v>
      </c>
      <c r="N6" s="330"/>
      <c r="O6" s="330"/>
      <c r="P6" s="330"/>
      <c r="Q6" s="330"/>
      <c r="R6" s="330"/>
      <c r="S6" s="330"/>
      <c r="T6" s="330"/>
      <c r="U6" s="330"/>
      <c r="V6" s="330"/>
      <c r="W6" s="330"/>
      <c r="Y6" s="331" t="s">
        <v>567</v>
      </c>
      <c r="Z6" s="331"/>
      <c r="AA6" s="331"/>
      <c r="AB6" s="331"/>
      <c r="AC6" s="331"/>
      <c r="AD6" s="331"/>
      <c r="AE6" s="331"/>
      <c r="AF6" s="331"/>
      <c r="AG6" s="331"/>
      <c r="AH6" s="331"/>
      <c r="AI6" s="331"/>
    </row>
    <row r="7" spans="1:35" ht="30.75" thickBot="1">
      <c r="A7" s="328" t="s">
        <v>568</v>
      </c>
      <c r="B7" s="328"/>
      <c r="C7" s="328"/>
      <c r="D7" s="328"/>
      <c r="E7" s="328"/>
      <c r="F7" s="328"/>
      <c r="G7" s="328"/>
      <c r="H7" s="328"/>
      <c r="I7" s="328"/>
      <c r="J7" s="328"/>
      <c r="K7" s="328"/>
      <c r="L7" s="329"/>
      <c r="M7" s="328" t="s">
        <v>568</v>
      </c>
      <c r="N7" s="328"/>
      <c r="O7" s="328"/>
      <c r="P7" s="328"/>
      <c r="Q7" s="328"/>
      <c r="R7" s="328"/>
      <c r="S7" s="328"/>
      <c r="T7" s="328"/>
      <c r="U7" s="328"/>
      <c r="V7" s="328"/>
      <c r="W7" s="328"/>
      <c r="Y7" s="332" t="str">
        <f>'БП-рус'!D7</f>
        <v>«Создание интенсивного фруктового сада»</v>
      </c>
      <c r="Z7" s="332"/>
      <c r="AA7" s="332"/>
      <c r="AB7" s="332"/>
      <c r="AC7" s="332"/>
      <c r="AD7" s="332"/>
      <c r="AE7" s="332"/>
      <c r="AF7" s="332"/>
      <c r="AG7" s="332"/>
      <c r="AH7" s="332"/>
      <c r="AI7" s="332"/>
    </row>
    <row r="8" spans="1:35" ht="101.25" customHeight="1" thickTop="1" thickBot="1">
      <c r="A8" s="333" t="s">
        <v>569</v>
      </c>
      <c r="B8" s="334" t="s">
        <v>570</v>
      </c>
      <c r="C8" s="335"/>
      <c r="D8" s="335"/>
      <c r="E8" s="335"/>
      <c r="F8" s="335"/>
      <c r="G8" s="335"/>
      <c r="H8" s="335"/>
      <c r="I8" s="335"/>
      <c r="J8" s="335"/>
      <c r="K8" s="336"/>
      <c r="L8" s="337"/>
      <c r="M8" s="338" t="s">
        <v>569</v>
      </c>
      <c r="N8" s="339" t="s">
        <v>568</v>
      </c>
      <c r="O8" s="340"/>
      <c r="P8" s="340"/>
      <c r="Q8" s="340"/>
      <c r="R8" s="340"/>
      <c r="S8" s="340"/>
      <c r="T8" s="340"/>
      <c r="U8" s="340"/>
      <c r="V8" s="340"/>
      <c r="W8" s="341"/>
      <c r="Y8" s="342" t="s">
        <v>4</v>
      </c>
      <c r="Z8" s="343" t="str">
        <f>'БП-рус'!$E$9</f>
        <v>Создание интенсивного фруктового сада (виноград , черешня, персики, груша)</v>
      </c>
      <c r="AA8" s="343"/>
      <c r="AB8" s="343"/>
      <c r="AC8" s="343"/>
      <c r="AD8" s="343"/>
      <c r="AE8" s="343"/>
      <c r="AF8" s="343"/>
      <c r="AG8" s="343"/>
      <c r="AH8" s="343"/>
      <c r="AI8" s="343"/>
    </row>
    <row r="9" spans="1:35" ht="52.5" customHeight="1" thickTop="1" thickBot="1">
      <c r="A9" s="344" t="s">
        <v>571</v>
      </c>
      <c r="B9" s="345" t="s">
        <v>572</v>
      </c>
      <c r="C9" s="346"/>
      <c r="D9" s="346"/>
      <c r="E9" s="346"/>
      <c r="F9" s="346"/>
      <c r="G9" s="346"/>
      <c r="H9" s="346"/>
      <c r="I9" s="346"/>
      <c r="J9" s="346"/>
      <c r="K9" s="347"/>
      <c r="L9" s="337"/>
      <c r="M9" s="338" t="s">
        <v>571</v>
      </c>
      <c r="N9" s="339" t="s">
        <v>573</v>
      </c>
      <c r="O9" s="340"/>
      <c r="P9" s="340"/>
      <c r="Q9" s="340"/>
      <c r="R9" s="340"/>
      <c r="S9" s="340"/>
      <c r="T9" s="340"/>
      <c r="U9" s="340"/>
      <c r="V9" s="340"/>
      <c r="W9" s="341"/>
      <c r="Y9" s="342" t="s">
        <v>574</v>
      </c>
      <c r="Z9" s="343" t="s">
        <v>575</v>
      </c>
      <c r="AA9" s="343"/>
      <c r="AB9" s="343"/>
      <c r="AC9" s="343"/>
      <c r="AD9" s="343"/>
      <c r="AE9" s="343"/>
      <c r="AF9" s="343"/>
      <c r="AG9" s="343"/>
      <c r="AH9" s="343"/>
      <c r="AI9" s="343"/>
    </row>
    <row r="10" spans="1:35" ht="34.5" customHeight="1" thickTop="1" thickBot="1">
      <c r="A10" s="344" t="s">
        <v>576</v>
      </c>
      <c r="B10" s="345" t="s">
        <v>577</v>
      </c>
      <c r="C10" s="346"/>
      <c r="D10" s="346"/>
      <c r="E10" s="346" t="s">
        <v>578</v>
      </c>
      <c r="F10" s="346"/>
      <c r="G10" s="346"/>
      <c r="H10" s="346" t="s">
        <v>579</v>
      </c>
      <c r="I10" s="346"/>
      <c r="J10" s="346"/>
      <c r="K10" s="347"/>
      <c r="L10" s="337"/>
      <c r="M10" s="338" t="s">
        <v>576</v>
      </c>
      <c r="N10" s="339" t="s">
        <v>580</v>
      </c>
      <c r="O10" s="340"/>
      <c r="P10" s="340"/>
      <c r="Q10" s="340"/>
      <c r="R10" s="341"/>
      <c r="S10" s="339" t="s">
        <v>581</v>
      </c>
      <c r="T10" s="340"/>
      <c r="U10" s="341"/>
      <c r="V10" s="348" t="s">
        <v>582</v>
      </c>
      <c r="W10" s="348" t="s">
        <v>583</v>
      </c>
      <c r="Y10" s="342" t="s">
        <v>584</v>
      </c>
      <c r="Z10" s="349" t="str">
        <f>'БП-рус'!E14</f>
        <v xml:space="preserve">Андижанская   область,   Избасканский   район,  МФИ "Чекёр" </v>
      </c>
      <c r="AA10" s="350"/>
      <c r="AB10" s="350"/>
      <c r="AC10" s="350"/>
      <c r="AD10" s="350"/>
      <c r="AE10" s="350"/>
      <c r="AF10" s="350"/>
      <c r="AG10" s="350"/>
      <c r="AH10" s="350"/>
      <c r="AI10" s="351"/>
    </row>
    <row r="11" spans="1:35" ht="36" customHeight="1" thickTop="1" thickBot="1">
      <c r="A11" s="344" t="s">
        <v>585</v>
      </c>
      <c r="B11" s="345"/>
      <c r="C11" s="346"/>
      <c r="D11" s="346"/>
      <c r="E11" s="346"/>
      <c r="F11" s="346"/>
      <c r="G11" s="346"/>
      <c r="H11" s="346"/>
      <c r="I11" s="346"/>
      <c r="J11" s="346"/>
      <c r="K11" s="347"/>
      <c r="L11" s="337"/>
      <c r="M11" s="338" t="s">
        <v>585</v>
      </c>
      <c r="N11" s="352" t="s">
        <v>586</v>
      </c>
      <c r="O11" s="353">
        <v>64800</v>
      </c>
      <c r="P11" s="354"/>
      <c r="Q11" s="354"/>
      <c r="R11" s="354"/>
      <c r="S11" s="354"/>
      <c r="T11" s="354"/>
      <c r="U11" s="354"/>
      <c r="V11" s="354"/>
      <c r="W11" s="355"/>
      <c r="Y11" s="342" t="s">
        <v>587</v>
      </c>
      <c r="Z11" s="356" t="s">
        <v>161</v>
      </c>
      <c r="AA11" s="357">
        <f>'БП-рус'!E52+'БП-рус'!G52+'БП-рус'!I52+'БП-рус'!K52</f>
        <v>17856000</v>
      </c>
      <c r="AB11" s="358"/>
      <c r="AC11" s="358"/>
      <c r="AD11" s="358"/>
      <c r="AE11" s="358"/>
      <c r="AF11" s="358"/>
      <c r="AG11" s="358"/>
      <c r="AH11" s="358"/>
      <c r="AI11" s="359"/>
    </row>
    <row r="12" spans="1:35" ht="40.5" customHeight="1" thickTop="1" thickBot="1">
      <c r="A12" s="344" t="s">
        <v>588</v>
      </c>
      <c r="B12" s="345" t="s">
        <v>589</v>
      </c>
      <c r="C12" s="346"/>
      <c r="D12" s="346"/>
      <c r="E12" s="346"/>
      <c r="F12" s="346"/>
      <c r="G12" s="346"/>
      <c r="H12" s="346"/>
      <c r="I12" s="346"/>
      <c r="J12" s="346"/>
      <c r="K12" s="347"/>
      <c r="L12" s="337"/>
      <c r="M12" s="338" t="s">
        <v>588</v>
      </c>
      <c r="N12" s="352" t="s">
        <v>590</v>
      </c>
      <c r="O12" s="353">
        <v>3263889</v>
      </c>
      <c r="P12" s="354"/>
      <c r="Q12" s="354"/>
      <c r="R12" s="354"/>
      <c r="S12" s="354"/>
      <c r="T12" s="354"/>
      <c r="U12" s="354"/>
      <c r="V12" s="354"/>
      <c r="W12" s="355"/>
      <c r="Y12" s="342" t="s">
        <v>591</v>
      </c>
      <c r="Z12" s="356" t="s">
        <v>590</v>
      </c>
      <c r="AA12" s="357">
        <f>'БП-рус'!E19</f>
        <v>1810158.5395809524</v>
      </c>
      <c r="AB12" s="358"/>
      <c r="AC12" s="358"/>
      <c r="AD12" s="358"/>
      <c r="AE12" s="358"/>
      <c r="AF12" s="358"/>
      <c r="AG12" s="358"/>
      <c r="AH12" s="358"/>
      <c r="AI12" s="359"/>
    </row>
    <row r="13" spans="1:35" ht="36" customHeight="1" thickTop="1" thickBot="1">
      <c r="A13" s="344" t="s">
        <v>592</v>
      </c>
      <c r="B13" s="345" t="s">
        <v>593</v>
      </c>
      <c r="C13" s="346"/>
      <c r="D13" s="346"/>
      <c r="E13" s="346"/>
      <c r="F13" s="346"/>
      <c r="G13" s="346"/>
      <c r="H13" s="346"/>
      <c r="I13" s="346"/>
      <c r="J13" s="346"/>
      <c r="K13" s="347"/>
      <c r="L13" s="337"/>
      <c r="M13" s="338" t="s">
        <v>592</v>
      </c>
      <c r="N13" s="352" t="s">
        <v>594</v>
      </c>
      <c r="O13" s="353">
        <v>70.68500707069515</v>
      </c>
      <c r="P13" s="354"/>
      <c r="Q13" s="354"/>
      <c r="R13" s="354"/>
      <c r="S13" s="354"/>
      <c r="T13" s="354"/>
      <c r="U13" s="354"/>
      <c r="V13" s="354"/>
      <c r="W13" s="355"/>
      <c r="Y13" s="342" t="s">
        <v>595</v>
      </c>
      <c r="Z13" s="356" t="s">
        <v>596</v>
      </c>
      <c r="AA13" s="357">
        <f>'БП-рус'!E236</f>
        <v>47.585420624272302</v>
      </c>
      <c r="AB13" s="358"/>
      <c r="AC13" s="358"/>
      <c r="AD13" s="358"/>
      <c r="AE13" s="358"/>
      <c r="AF13" s="358"/>
      <c r="AG13" s="358"/>
      <c r="AH13" s="358"/>
      <c r="AI13" s="359"/>
    </row>
    <row r="14" spans="1:35" ht="26.25" customHeight="1" thickTop="1" thickBot="1">
      <c r="A14" s="360" t="s">
        <v>597</v>
      </c>
      <c r="B14" s="345" t="s">
        <v>598</v>
      </c>
      <c r="C14" s="346"/>
      <c r="D14" s="346"/>
      <c r="E14" s="346"/>
      <c r="F14" s="346"/>
      <c r="G14" s="346"/>
      <c r="H14" s="346"/>
      <c r="I14" s="346"/>
      <c r="J14" s="346"/>
      <c r="K14" s="347"/>
      <c r="L14" s="337"/>
      <c r="M14" s="361" t="s">
        <v>597</v>
      </c>
      <c r="N14" s="362" t="s">
        <v>599</v>
      </c>
      <c r="O14" s="363"/>
      <c r="P14" s="364"/>
      <c r="Q14" s="365" t="s">
        <v>582</v>
      </c>
      <c r="R14" s="366"/>
      <c r="S14" s="367"/>
      <c r="T14" s="365" t="s">
        <v>583</v>
      </c>
      <c r="U14" s="366"/>
      <c r="V14" s="366"/>
      <c r="W14" s="368"/>
      <c r="Y14" s="369" t="s">
        <v>600</v>
      </c>
      <c r="Z14" s="370" t="s">
        <v>601</v>
      </c>
      <c r="AA14" s="371"/>
      <c r="AB14" s="371"/>
      <c r="AC14" s="372" t="s">
        <v>602</v>
      </c>
      <c r="AD14" s="372"/>
      <c r="AE14" s="372"/>
      <c r="AF14" s="372"/>
      <c r="AG14" s="372"/>
      <c r="AH14" s="372"/>
      <c r="AI14" s="373"/>
    </row>
    <row r="15" spans="1:35" ht="24.75" customHeight="1" thickTop="1" thickBot="1">
      <c r="A15" s="374"/>
      <c r="B15" s="375"/>
      <c r="C15" s="376"/>
      <c r="D15" s="376"/>
      <c r="E15" s="376"/>
      <c r="F15" s="376"/>
      <c r="G15" s="376"/>
      <c r="H15" s="376"/>
      <c r="I15" s="376"/>
      <c r="J15" s="376"/>
      <c r="K15" s="377"/>
      <c r="L15" s="337"/>
      <c r="M15" s="378"/>
      <c r="N15" s="379" t="s">
        <v>603</v>
      </c>
      <c r="O15" s="380"/>
      <c r="P15" s="345"/>
      <c r="Q15" s="381" t="s">
        <v>582</v>
      </c>
      <c r="R15" s="382"/>
      <c r="S15" s="383"/>
      <c r="T15" s="381" t="s">
        <v>583</v>
      </c>
      <c r="U15" s="382"/>
      <c r="V15" s="382"/>
      <c r="W15" s="384"/>
      <c r="Y15" s="369"/>
      <c r="Z15" s="385" t="s">
        <v>604</v>
      </c>
      <c r="AA15" s="386"/>
      <c r="AB15" s="386"/>
      <c r="AC15" s="387" t="s">
        <v>602</v>
      </c>
      <c r="AD15" s="387"/>
      <c r="AE15" s="387"/>
      <c r="AF15" s="387"/>
      <c r="AG15" s="387"/>
      <c r="AH15" s="387"/>
      <c r="AI15" s="388"/>
    </row>
    <row r="16" spans="1:35" ht="26.25" customHeight="1" thickTop="1" thickBot="1">
      <c r="A16" s="389"/>
      <c r="B16" s="375"/>
      <c r="C16" s="376"/>
      <c r="D16" s="376"/>
      <c r="E16" s="376"/>
      <c r="F16" s="376"/>
      <c r="G16" s="376"/>
      <c r="H16" s="376"/>
      <c r="I16" s="376"/>
      <c r="J16" s="376"/>
      <c r="K16" s="377"/>
      <c r="L16" s="337"/>
      <c r="M16" s="390"/>
      <c r="N16" s="391" t="s">
        <v>605</v>
      </c>
      <c r="O16" s="392"/>
      <c r="P16" s="393"/>
      <c r="Q16" s="394" t="s">
        <v>582</v>
      </c>
      <c r="R16" s="395"/>
      <c r="S16" s="396"/>
      <c r="T16" s="394" t="s">
        <v>583</v>
      </c>
      <c r="U16" s="395"/>
      <c r="V16" s="395"/>
      <c r="W16" s="397"/>
      <c r="Y16" s="369"/>
      <c r="Z16" s="398" t="s">
        <v>606</v>
      </c>
      <c r="AA16" s="399"/>
      <c r="AB16" s="399"/>
      <c r="AC16" s="400"/>
      <c r="AD16" s="400"/>
      <c r="AE16" s="400"/>
      <c r="AF16" s="400" t="s">
        <v>607</v>
      </c>
      <c r="AG16" s="400"/>
      <c r="AH16" s="400"/>
      <c r="AI16" s="401"/>
    </row>
    <row r="17" spans="1:35" ht="39.75" customHeight="1" thickTop="1" thickBot="1">
      <c r="A17" s="344" t="s">
        <v>608</v>
      </c>
      <c r="B17" s="345" t="s">
        <v>609</v>
      </c>
      <c r="C17" s="346"/>
      <c r="D17" s="346"/>
      <c r="E17" s="346"/>
      <c r="F17" s="346"/>
      <c r="G17" s="346"/>
      <c r="H17" s="346"/>
      <c r="I17" s="346"/>
      <c r="J17" s="346"/>
      <c r="K17" s="347"/>
      <c r="L17" s="337"/>
      <c r="M17" s="361" t="s">
        <v>610</v>
      </c>
      <c r="N17" s="362" t="s">
        <v>611</v>
      </c>
      <c r="O17" s="363"/>
      <c r="P17" s="364"/>
      <c r="Q17" s="365" t="s">
        <v>582</v>
      </c>
      <c r="R17" s="366"/>
      <c r="S17" s="367"/>
      <c r="T17" s="365" t="s">
        <v>583</v>
      </c>
      <c r="U17" s="366"/>
      <c r="V17" s="366"/>
      <c r="W17" s="368"/>
      <c r="Y17" s="369" t="s">
        <v>612</v>
      </c>
      <c r="Z17" s="370" t="s">
        <v>613</v>
      </c>
      <c r="AA17" s="371"/>
      <c r="AB17" s="371"/>
      <c r="AC17" s="372" t="s">
        <v>602</v>
      </c>
      <c r="AD17" s="372"/>
      <c r="AE17" s="372"/>
      <c r="AF17" s="372"/>
      <c r="AG17" s="372"/>
      <c r="AH17" s="372"/>
      <c r="AI17" s="373"/>
    </row>
    <row r="18" spans="1:35" ht="27" customHeight="1" thickTop="1" thickBot="1">
      <c r="A18" s="344"/>
      <c r="B18" s="375"/>
      <c r="C18" s="376"/>
      <c r="D18" s="376"/>
      <c r="E18" s="376"/>
      <c r="F18" s="376"/>
      <c r="G18" s="376"/>
      <c r="H18" s="376"/>
      <c r="I18" s="376"/>
      <c r="J18" s="376"/>
      <c r="K18" s="377"/>
      <c r="L18" s="337"/>
      <c r="M18" s="378"/>
      <c r="N18" s="379" t="s">
        <v>614</v>
      </c>
      <c r="O18" s="380"/>
      <c r="P18" s="345"/>
      <c r="Q18" s="381"/>
      <c r="R18" s="382"/>
      <c r="S18" s="383"/>
      <c r="T18" s="381" t="s">
        <v>583</v>
      </c>
      <c r="U18" s="382"/>
      <c r="V18" s="382"/>
      <c r="W18" s="384"/>
      <c r="Y18" s="369"/>
      <c r="Z18" s="385" t="s">
        <v>615</v>
      </c>
      <c r="AA18" s="386"/>
      <c r="AB18" s="386"/>
      <c r="AC18" s="387"/>
      <c r="AD18" s="387"/>
      <c r="AE18" s="387"/>
      <c r="AF18" s="387" t="s">
        <v>607</v>
      </c>
      <c r="AG18" s="387"/>
      <c r="AH18" s="387"/>
      <c r="AI18" s="388"/>
    </row>
    <row r="19" spans="1:35" ht="21.75" customHeight="1" thickTop="1" thickBot="1">
      <c r="A19" s="344"/>
      <c r="B19" s="375"/>
      <c r="C19" s="376"/>
      <c r="D19" s="376"/>
      <c r="E19" s="376"/>
      <c r="F19" s="376"/>
      <c r="G19" s="376"/>
      <c r="H19" s="376"/>
      <c r="I19" s="376"/>
      <c r="J19" s="376"/>
      <c r="K19" s="377"/>
      <c r="L19" s="337"/>
      <c r="M19" s="378"/>
      <c r="N19" s="379" t="s">
        <v>616</v>
      </c>
      <c r="O19" s="380"/>
      <c r="P19" s="345"/>
      <c r="Q19" s="381"/>
      <c r="R19" s="382"/>
      <c r="S19" s="383"/>
      <c r="T19" s="381" t="s">
        <v>583</v>
      </c>
      <c r="U19" s="382"/>
      <c r="V19" s="382"/>
      <c r="W19" s="384"/>
      <c r="Y19" s="369"/>
      <c r="Z19" s="385" t="s">
        <v>617</v>
      </c>
      <c r="AA19" s="386"/>
      <c r="AB19" s="386"/>
      <c r="AC19" s="387"/>
      <c r="AD19" s="387"/>
      <c r="AE19" s="387"/>
      <c r="AF19" s="387" t="s">
        <v>607</v>
      </c>
      <c r="AG19" s="387"/>
      <c r="AH19" s="387"/>
      <c r="AI19" s="388"/>
    </row>
    <row r="20" spans="1:35" ht="29.25" customHeight="1" thickTop="1" thickBot="1">
      <c r="A20" s="344"/>
      <c r="B20" s="375"/>
      <c r="C20" s="376"/>
      <c r="D20" s="376"/>
      <c r="E20" s="376"/>
      <c r="F20" s="376"/>
      <c r="G20" s="376"/>
      <c r="H20" s="376"/>
      <c r="I20" s="376"/>
      <c r="J20" s="376"/>
      <c r="K20" s="377"/>
      <c r="L20" s="337"/>
      <c r="M20" s="390"/>
      <c r="N20" s="391" t="s">
        <v>618</v>
      </c>
      <c r="O20" s="392"/>
      <c r="P20" s="393"/>
      <c r="Q20" s="394"/>
      <c r="R20" s="395"/>
      <c r="S20" s="396"/>
      <c r="T20" s="394" t="s">
        <v>583</v>
      </c>
      <c r="U20" s="395"/>
      <c r="V20" s="395"/>
      <c r="W20" s="397"/>
      <c r="Y20" s="369"/>
      <c r="Z20" s="398" t="s">
        <v>619</v>
      </c>
      <c r="AA20" s="399"/>
      <c r="AB20" s="399"/>
      <c r="AC20" s="400"/>
      <c r="AD20" s="400"/>
      <c r="AE20" s="400"/>
      <c r="AF20" s="400" t="s">
        <v>607</v>
      </c>
      <c r="AG20" s="400"/>
      <c r="AH20" s="400"/>
      <c r="AI20" s="401"/>
    </row>
    <row r="21" spans="1:35" ht="30" customHeight="1" thickTop="1" thickBot="1">
      <c r="A21" s="344" t="s">
        <v>620</v>
      </c>
      <c r="B21" s="345" t="s">
        <v>621</v>
      </c>
      <c r="C21" s="346"/>
      <c r="D21" s="346"/>
      <c r="E21" s="346"/>
      <c r="F21" s="346"/>
      <c r="G21" s="346"/>
      <c r="H21" s="346"/>
      <c r="I21" s="346"/>
      <c r="J21" s="346"/>
      <c r="K21" s="347"/>
      <c r="L21" s="337"/>
      <c r="M21" s="361" t="s">
        <v>622</v>
      </c>
      <c r="N21" s="362" t="s">
        <v>623</v>
      </c>
      <c r="O21" s="363"/>
      <c r="P21" s="364"/>
      <c r="Q21" s="365" t="s">
        <v>582</v>
      </c>
      <c r="R21" s="366"/>
      <c r="S21" s="367"/>
      <c r="T21" s="365" t="s">
        <v>583</v>
      </c>
      <c r="U21" s="366"/>
      <c r="V21" s="366"/>
      <c r="W21" s="368"/>
      <c r="Y21" s="369" t="s">
        <v>624</v>
      </c>
      <c r="Z21" s="402" t="s">
        <v>607</v>
      </c>
      <c r="AA21" s="403"/>
      <c r="AB21" s="403"/>
      <c r="AC21" s="403"/>
      <c r="AD21" s="403"/>
      <c r="AE21" s="403"/>
      <c r="AF21" s="403"/>
      <c r="AG21" s="403"/>
      <c r="AH21" s="403"/>
      <c r="AI21" s="404"/>
    </row>
    <row r="22" spans="1:35" ht="45" customHeight="1" thickTop="1" thickBot="1">
      <c r="A22" s="344"/>
      <c r="B22" s="375"/>
      <c r="C22" s="376"/>
      <c r="D22" s="376"/>
      <c r="E22" s="376"/>
      <c r="F22" s="376"/>
      <c r="G22" s="376"/>
      <c r="H22" s="376"/>
      <c r="I22" s="376"/>
      <c r="J22" s="376"/>
      <c r="K22" s="377"/>
      <c r="L22" s="337"/>
      <c r="M22" s="390"/>
      <c r="N22" s="391" t="s">
        <v>625</v>
      </c>
      <c r="O22" s="392"/>
      <c r="P22" s="393"/>
      <c r="Q22" s="405" t="s">
        <v>626</v>
      </c>
      <c r="R22" s="406"/>
      <c r="S22" s="406"/>
      <c r="T22" s="406"/>
      <c r="U22" s="406"/>
      <c r="V22" s="406"/>
      <c r="W22" s="407"/>
      <c r="Y22" s="369"/>
      <c r="Z22" s="408" t="s">
        <v>627</v>
      </c>
      <c r="AA22" s="409"/>
      <c r="AB22" s="409"/>
      <c r="AC22" s="409"/>
      <c r="AD22" s="409"/>
      <c r="AE22" s="409"/>
      <c r="AF22" s="409"/>
      <c r="AG22" s="409"/>
      <c r="AH22" s="409"/>
      <c r="AI22" s="410"/>
    </row>
    <row r="23" spans="1:35" ht="28.5" customHeight="1" thickTop="1" thickBot="1">
      <c r="A23" s="411" t="s">
        <v>628</v>
      </c>
      <c r="B23" s="345" t="s">
        <v>578</v>
      </c>
      <c r="C23" s="346"/>
      <c r="D23" s="346"/>
      <c r="E23" s="346"/>
      <c r="F23" s="346"/>
      <c r="G23" s="346" t="s">
        <v>579</v>
      </c>
      <c r="H23" s="346"/>
      <c r="I23" s="346"/>
      <c r="J23" s="346"/>
      <c r="K23" s="347"/>
      <c r="L23" s="337"/>
      <c r="M23" s="361" t="s">
        <v>629</v>
      </c>
      <c r="N23" s="412" t="s">
        <v>582</v>
      </c>
      <c r="O23" s="366"/>
      <c r="P23" s="366"/>
      <c r="Q23" s="366"/>
      <c r="R23" s="367"/>
      <c r="S23" s="365" t="s">
        <v>583</v>
      </c>
      <c r="T23" s="366"/>
      <c r="U23" s="366"/>
      <c r="V23" s="366"/>
      <c r="W23" s="368"/>
      <c r="Y23" s="369" t="s">
        <v>630</v>
      </c>
      <c r="Z23" s="402" t="s">
        <v>602</v>
      </c>
      <c r="AA23" s="403"/>
      <c r="AB23" s="403"/>
      <c r="AC23" s="403"/>
      <c r="AD23" s="403"/>
      <c r="AE23" s="403"/>
      <c r="AF23" s="403"/>
      <c r="AG23" s="403"/>
      <c r="AH23" s="403"/>
      <c r="AI23" s="404"/>
    </row>
    <row r="24" spans="1:35" ht="41.25" customHeight="1" thickTop="1" thickBot="1">
      <c r="A24" s="411"/>
      <c r="B24" s="345" t="s">
        <v>631</v>
      </c>
      <c r="C24" s="346"/>
      <c r="D24" s="346"/>
      <c r="E24" s="346"/>
      <c r="F24" s="346"/>
      <c r="G24" s="346"/>
      <c r="H24" s="346"/>
      <c r="I24" s="346"/>
      <c r="J24" s="346"/>
      <c r="K24" s="347"/>
      <c r="L24" s="337"/>
      <c r="M24" s="390"/>
      <c r="N24" s="413" t="s">
        <v>632</v>
      </c>
      <c r="O24" s="414"/>
      <c r="P24" s="414"/>
      <c r="Q24" s="414"/>
      <c r="R24" s="415"/>
      <c r="S24" s="405" t="s">
        <v>633</v>
      </c>
      <c r="T24" s="406"/>
      <c r="U24" s="406"/>
      <c r="V24" s="406"/>
      <c r="W24" s="407"/>
      <c r="Y24" s="369"/>
      <c r="Z24" s="408" t="s">
        <v>634</v>
      </c>
      <c r="AA24" s="409"/>
      <c r="AB24" s="409"/>
      <c r="AC24" s="409"/>
      <c r="AD24" s="409"/>
      <c r="AE24" s="409"/>
      <c r="AF24" s="409"/>
      <c r="AG24" s="409"/>
      <c r="AH24" s="409"/>
      <c r="AI24" s="410"/>
    </row>
    <row r="25" spans="1:35" ht="30" customHeight="1" thickTop="1" thickBot="1">
      <c r="A25" s="411" t="s">
        <v>635</v>
      </c>
      <c r="B25" s="345" t="s">
        <v>636</v>
      </c>
      <c r="C25" s="346"/>
      <c r="D25" s="346"/>
      <c r="E25" s="346" t="s">
        <v>578</v>
      </c>
      <c r="F25" s="346"/>
      <c r="G25" s="346"/>
      <c r="H25" s="346" t="s">
        <v>579</v>
      </c>
      <c r="I25" s="346"/>
      <c r="J25" s="346"/>
      <c r="K25" s="347"/>
      <c r="L25" s="337"/>
      <c r="M25" s="361" t="s">
        <v>637</v>
      </c>
      <c r="N25" s="416" t="s">
        <v>638</v>
      </c>
      <c r="O25" s="417"/>
      <c r="P25" s="418"/>
      <c r="Q25" s="365" t="s">
        <v>582</v>
      </c>
      <c r="R25" s="366"/>
      <c r="S25" s="367"/>
      <c r="T25" s="365" t="s">
        <v>583</v>
      </c>
      <c r="U25" s="366"/>
      <c r="V25" s="366"/>
      <c r="W25" s="368"/>
      <c r="Y25" s="369" t="s">
        <v>639</v>
      </c>
      <c r="Z25" s="370" t="s">
        <v>640</v>
      </c>
      <c r="AA25" s="371"/>
      <c r="AB25" s="371"/>
      <c r="AC25" s="419" t="s">
        <v>602</v>
      </c>
      <c r="AD25" s="403"/>
      <c r="AE25" s="403"/>
      <c r="AF25" s="403"/>
      <c r="AG25" s="403"/>
      <c r="AH25" s="403"/>
      <c r="AI25" s="404"/>
    </row>
    <row r="26" spans="1:35" ht="36.75" customHeight="1" thickTop="1" thickBot="1">
      <c r="A26" s="411"/>
      <c r="B26" s="345"/>
      <c r="C26" s="346"/>
      <c r="D26" s="346"/>
      <c r="E26" s="346" t="s">
        <v>641</v>
      </c>
      <c r="F26" s="346"/>
      <c r="G26" s="346"/>
      <c r="H26" s="346"/>
      <c r="I26" s="346"/>
      <c r="J26" s="346"/>
      <c r="K26" s="347"/>
      <c r="L26" s="337"/>
      <c r="M26" s="378"/>
      <c r="N26" s="420"/>
      <c r="O26" s="421"/>
      <c r="P26" s="422"/>
      <c r="Q26" s="423" t="s">
        <v>642</v>
      </c>
      <c r="R26" s="380"/>
      <c r="S26" s="345"/>
      <c r="T26" s="423" t="s">
        <v>643</v>
      </c>
      <c r="U26" s="380"/>
      <c r="V26" s="380"/>
      <c r="W26" s="424"/>
      <c r="Y26" s="369"/>
      <c r="Z26" s="385"/>
      <c r="AA26" s="386"/>
      <c r="AB26" s="386"/>
      <c r="AC26" s="425" t="s">
        <v>644</v>
      </c>
      <c r="AD26" s="426"/>
      <c r="AE26" s="426"/>
      <c r="AF26" s="426"/>
      <c r="AG26" s="426"/>
      <c r="AH26" s="426"/>
      <c r="AI26" s="427"/>
    </row>
    <row r="27" spans="1:35" ht="30" thickTop="1" thickBot="1">
      <c r="A27" s="411"/>
      <c r="B27" s="345" t="s">
        <v>645</v>
      </c>
      <c r="C27" s="346"/>
      <c r="D27" s="346"/>
      <c r="E27" s="346" t="s">
        <v>578</v>
      </c>
      <c r="F27" s="346"/>
      <c r="G27" s="346"/>
      <c r="H27" s="346" t="s">
        <v>579</v>
      </c>
      <c r="I27" s="346"/>
      <c r="J27" s="346"/>
      <c r="K27" s="347"/>
      <c r="L27" s="337" t="s">
        <v>646</v>
      </c>
      <c r="M27" s="378"/>
      <c r="N27" s="428" t="s">
        <v>646</v>
      </c>
      <c r="O27" s="429"/>
      <c r="P27" s="430"/>
      <c r="Q27" s="381" t="s">
        <v>582</v>
      </c>
      <c r="R27" s="382"/>
      <c r="S27" s="383"/>
      <c r="T27" s="381" t="s">
        <v>583</v>
      </c>
      <c r="U27" s="382"/>
      <c r="V27" s="382"/>
      <c r="W27" s="384"/>
      <c r="Y27" s="369"/>
      <c r="Z27" s="385" t="s">
        <v>647</v>
      </c>
      <c r="AA27" s="386"/>
      <c r="AB27" s="386"/>
      <c r="AC27" s="431" t="s">
        <v>602</v>
      </c>
      <c r="AD27" s="432"/>
      <c r="AE27" s="432"/>
      <c r="AF27" s="432"/>
      <c r="AG27" s="432"/>
      <c r="AH27" s="432"/>
      <c r="AI27" s="433"/>
    </row>
    <row r="28" spans="1:35" ht="36.75" customHeight="1" thickTop="1" thickBot="1">
      <c r="A28" s="411"/>
      <c r="B28" s="345"/>
      <c r="C28" s="346"/>
      <c r="D28" s="346"/>
      <c r="E28" s="346" t="s">
        <v>641</v>
      </c>
      <c r="F28" s="346"/>
      <c r="G28" s="346"/>
      <c r="H28" s="346"/>
      <c r="I28" s="346"/>
      <c r="J28" s="346"/>
      <c r="K28" s="347"/>
      <c r="L28" s="337"/>
      <c r="M28" s="378"/>
      <c r="N28" s="420"/>
      <c r="O28" s="421"/>
      <c r="P28" s="422"/>
      <c r="Q28" s="423" t="str">
        <f>Q26</f>
        <v xml:space="preserve">If not, what do you need? 
</v>
      </c>
      <c r="R28" s="380"/>
      <c r="S28" s="345"/>
      <c r="T28" s="423" t="s">
        <v>643</v>
      </c>
      <c r="U28" s="380"/>
      <c r="V28" s="380"/>
      <c r="W28" s="424"/>
      <c r="Y28" s="369"/>
      <c r="Z28" s="385"/>
      <c r="AA28" s="386"/>
      <c r="AB28" s="386"/>
      <c r="AC28" s="425" t="s">
        <v>644</v>
      </c>
      <c r="AD28" s="426"/>
      <c r="AE28" s="426"/>
      <c r="AF28" s="426"/>
      <c r="AG28" s="426"/>
      <c r="AH28" s="426"/>
      <c r="AI28" s="427"/>
    </row>
    <row r="29" spans="1:35" ht="44.25" thickTop="1" thickBot="1">
      <c r="A29" s="411"/>
      <c r="B29" s="345" t="s">
        <v>648</v>
      </c>
      <c r="C29" s="346"/>
      <c r="D29" s="346"/>
      <c r="E29" s="346" t="s">
        <v>578</v>
      </c>
      <c r="F29" s="346"/>
      <c r="G29" s="346"/>
      <c r="H29" s="346" t="s">
        <v>579</v>
      </c>
      <c r="I29" s="346"/>
      <c r="J29" s="346"/>
      <c r="K29" s="347"/>
      <c r="L29" s="337" t="s">
        <v>649</v>
      </c>
      <c r="M29" s="378"/>
      <c r="N29" s="428" t="s">
        <v>649</v>
      </c>
      <c r="O29" s="429"/>
      <c r="P29" s="430"/>
      <c r="Q29" s="381" t="s">
        <v>582</v>
      </c>
      <c r="R29" s="382"/>
      <c r="S29" s="383"/>
      <c r="T29" s="381" t="s">
        <v>583</v>
      </c>
      <c r="U29" s="382"/>
      <c r="V29" s="382"/>
      <c r="W29" s="384"/>
      <c r="Y29" s="369"/>
      <c r="Z29" s="385" t="s">
        <v>650</v>
      </c>
      <c r="AA29" s="386"/>
      <c r="AB29" s="386"/>
      <c r="AC29" s="431" t="s">
        <v>602</v>
      </c>
      <c r="AD29" s="432"/>
      <c r="AE29" s="432"/>
      <c r="AF29" s="432"/>
      <c r="AG29" s="432"/>
      <c r="AH29" s="432"/>
      <c r="AI29" s="433"/>
    </row>
    <row r="30" spans="1:35" ht="40.5" customHeight="1" thickTop="1" thickBot="1">
      <c r="A30" s="411"/>
      <c r="B30" s="345"/>
      <c r="C30" s="346"/>
      <c r="D30" s="346"/>
      <c r="E30" s="346" t="s">
        <v>641</v>
      </c>
      <c r="F30" s="346"/>
      <c r="G30" s="346"/>
      <c r="H30" s="346"/>
      <c r="I30" s="346"/>
      <c r="J30" s="346"/>
      <c r="K30" s="347"/>
      <c r="L30" s="337"/>
      <c r="M30" s="390"/>
      <c r="N30" s="434"/>
      <c r="O30" s="435"/>
      <c r="P30" s="436"/>
      <c r="Q30" s="437" t="str">
        <f>Q26</f>
        <v xml:space="preserve">If not, what do you need? 
</v>
      </c>
      <c r="R30" s="392"/>
      <c r="S30" s="393"/>
      <c r="T30" s="405" t="s">
        <v>651</v>
      </c>
      <c r="U30" s="406"/>
      <c r="V30" s="406"/>
      <c r="W30" s="407"/>
      <c r="Y30" s="369"/>
      <c r="Z30" s="398"/>
      <c r="AA30" s="399"/>
      <c r="AB30" s="399"/>
      <c r="AC30" s="438" t="s">
        <v>652</v>
      </c>
      <c r="AD30" s="409"/>
      <c r="AE30" s="409"/>
      <c r="AF30" s="409"/>
      <c r="AG30" s="409"/>
      <c r="AH30" s="409"/>
      <c r="AI30" s="410"/>
    </row>
    <row r="31" spans="1:35" ht="20.25" thickTop="1" thickBot="1">
      <c r="A31" s="411" t="s">
        <v>653</v>
      </c>
      <c r="B31" s="345" t="s">
        <v>654</v>
      </c>
      <c r="C31" s="346"/>
      <c r="D31" s="346"/>
      <c r="E31" s="346" t="s">
        <v>578</v>
      </c>
      <c r="F31" s="346"/>
      <c r="G31" s="346"/>
      <c r="H31" s="346" t="s">
        <v>579</v>
      </c>
      <c r="I31" s="346"/>
      <c r="J31" s="346"/>
      <c r="K31" s="347"/>
      <c r="L31" s="337"/>
      <c r="M31" s="361" t="s">
        <v>655</v>
      </c>
      <c r="N31" s="362" t="s">
        <v>656</v>
      </c>
      <c r="O31" s="363"/>
      <c r="P31" s="364"/>
      <c r="Q31" s="365" t="s">
        <v>582</v>
      </c>
      <c r="R31" s="366"/>
      <c r="S31" s="367"/>
      <c r="T31" s="365" t="s">
        <v>583</v>
      </c>
      <c r="U31" s="366"/>
      <c r="V31" s="366"/>
      <c r="W31" s="368"/>
      <c r="Y31" s="369" t="s">
        <v>657</v>
      </c>
      <c r="Z31" s="370" t="s">
        <v>658</v>
      </c>
      <c r="AA31" s="371"/>
      <c r="AB31" s="371"/>
      <c r="AC31" s="372" t="s">
        <v>602</v>
      </c>
      <c r="AD31" s="372"/>
      <c r="AE31" s="372"/>
      <c r="AF31" s="372"/>
      <c r="AG31" s="372"/>
      <c r="AH31" s="372"/>
      <c r="AI31" s="373"/>
    </row>
    <row r="32" spans="1:35" ht="25.5" customHeight="1" thickTop="1" thickBot="1">
      <c r="A32" s="411"/>
      <c r="B32" s="345" t="s">
        <v>659</v>
      </c>
      <c r="C32" s="346"/>
      <c r="D32" s="346"/>
      <c r="E32" s="346" t="s">
        <v>578</v>
      </c>
      <c r="F32" s="346"/>
      <c r="G32" s="346"/>
      <c r="H32" s="346" t="s">
        <v>579</v>
      </c>
      <c r="I32" s="346"/>
      <c r="J32" s="346"/>
      <c r="K32" s="347"/>
      <c r="L32" s="337"/>
      <c r="M32" s="378"/>
      <c r="N32" s="379" t="s">
        <v>660</v>
      </c>
      <c r="O32" s="380"/>
      <c r="P32" s="345"/>
      <c r="Q32" s="381" t="s">
        <v>582</v>
      </c>
      <c r="R32" s="382"/>
      <c r="S32" s="383"/>
      <c r="T32" s="381" t="s">
        <v>583</v>
      </c>
      <c r="U32" s="382"/>
      <c r="V32" s="382"/>
      <c r="W32" s="384"/>
      <c r="Y32" s="369"/>
      <c r="Z32" s="385" t="s">
        <v>661</v>
      </c>
      <c r="AA32" s="386"/>
      <c r="AB32" s="386"/>
      <c r="AC32" s="387"/>
      <c r="AD32" s="387"/>
      <c r="AE32" s="387"/>
      <c r="AF32" s="387" t="s">
        <v>607</v>
      </c>
      <c r="AG32" s="387"/>
      <c r="AH32" s="387"/>
      <c r="AI32" s="388"/>
    </row>
    <row r="33" spans="1:35" ht="36" customHeight="1" thickTop="1" thickBot="1">
      <c r="A33" s="411"/>
      <c r="B33" s="345" t="s">
        <v>662</v>
      </c>
      <c r="C33" s="346"/>
      <c r="D33" s="346"/>
      <c r="E33" s="346" t="s">
        <v>578</v>
      </c>
      <c r="F33" s="346"/>
      <c r="G33" s="346"/>
      <c r="H33" s="346" t="s">
        <v>579</v>
      </c>
      <c r="I33" s="346"/>
      <c r="J33" s="346"/>
      <c r="K33" s="347"/>
      <c r="L33" s="337"/>
      <c r="M33" s="390"/>
      <c r="N33" s="391" t="s">
        <v>663</v>
      </c>
      <c r="O33" s="392"/>
      <c r="P33" s="393"/>
      <c r="Q33" s="394" t="s">
        <v>582</v>
      </c>
      <c r="R33" s="395"/>
      <c r="S33" s="396"/>
      <c r="T33" s="394" t="s">
        <v>583</v>
      </c>
      <c r="U33" s="395"/>
      <c r="V33" s="395"/>
      <c r="W33" s="397"/>
      <c r="Y33" s="369"/>
      <c r="Z33" s="398" t="s">
        <v>664</v>
      </c>
      <c r="AA33" s="399"/>
      <c r="AB33" s="399"/>
      <c r="AC33" s="400" t="s">
        <v>602</v>
      </c>
      <c r="AD33" s="400"/>
      <c r="AE33" s="400"/>
      <c r="AF33" s="400"/>
      <c r="AG33" s="400"/>
      <c r="AH33" s="400"/>
      <c r="AI33" s="401"/>
    </row>
    <row r="34" spans="1:35" ht="30" customHeight="1" thickTop="1" thickBot="1">
      <c r="A34" s="344"/>
      <c r="B34" s="375"/>
      <c r="C34" s="376"/>
      <c r="D34" s="376"/>
      <c r="E34" s="376"/>
      <c r="F34" s="376"/>
      <c r="G34" s="376"/>
      <c r="H34" s="376"/>
      <c r="I34" s="376"/>
      <c r="J34" s="376"/>
      <c r="K34" s="377"/>
      <c r="L34" s="337"/>
      <c r="M34" s="361" t="s">
        <v>665</v>
      </c>
      <c r="N34" s="362" t="s">
        <v>666</v>
      </c>
      <c r="O34" s="363"/>
      <c r="P34" s="364"/>
      <c r="Q34" s="365" t="s">
        <v>582</v>
      </c>
      <c r="R34" s="366"/>
      <c r="S34" s="367"/>
      <c r="T34" s="365" t="s">
        <v>583</v>
      </c>
      <c r="U34" s="366"/>
      <c r="V34" s="366"/>
      <c r="W34" s="368"/>
      <c r="Y34" s="369" t="s">
        <v>667</v>
      </c>
      <c r="Z34" s="370" t="s">
        <v>668</v>
      </c>
      <c r="AA34" s="371"/>
      <c r="AB34" s="371"/>
      <c r="AC34" s="372" t="s">
        <v>602</v>
      </c>
      <c r="AD34" s="372"/>
      <c r="AE34" s="372"/>
      <c r="AF34" s="372"/>
      <c r="AG34" s="372"/>
      <c r="AH34" s="372"/>
      <c r="AI34" s="373"/>
    </row>
    <row r="35" spans="1:35" ht="38.25" customHeight="1" thickTop="1" thickBot="1">
      <c r="A35" s="344"/>
      <c r="B35" s="375"/>
      <c r="C35" s="376"/>
      <c r="D35" s="376"/>
      <c r="E35" s="376"/>
      <c r="F35" s="376"/>
      <c r="G35" s="376"/>
      <c r="H35" s="376"/>
      <c r="I35" s="376"/>
      <c r="J35" s="376"/>
      <c r="K35" s="377"/>
      <c r="L35" s="337"/>
      <c r="M35" s="378"/>
      <c r="N35" s="379" t="s">
        <v>669</v>
      </c>
      <c r="O35" s="380"/>
      <c r="P35" s="345"/>
      <c r="Q35" s="381" t="s">
        <v>582</v>
      </c>
      <c r="R35" s="382"/>
      <c r="S35" s="383"/>
      <c r="T35" s="381" t="s">
        <v>583</v>
      </c>
      <c r="U35" s="382"/>
      <c r="V35" s="382"/>
      <c r="W35" s="384"/>
      <c r="Y35" s="369"/>
      <c r="Z35" s="385" t="s">
        <v>670</v>
      </c>
      <c r="AA35" s="386"/>
      <c r="AB35" s="386"/>
      <c r="AC35" s="387" t="s">
        <v>602</v>
      </c>
      <c r="AD35" s="387"/>
      <c r="AE35" s="387"/>
      <c r="AF35" s="387"/>
      <c r="AG35" s="387"/>
      <c r="AH35" s="387"/>
      <c r="AI35" s="388"/>
    </row>
    <row r="36" spans="1:35" ht="38.25" customHeight="1" thickTop="1" thickBot="1">
      <c r="A36" s="344"/>
      <c r="B36" s="375"/>
      <c r="C36" s="376"/>
      <c r="D36" s="376"/>
      <c r="E36" s="376"/>
      <c r="F36" s="376"/>
      <c r="G36" s="376"/>
      <c r="H36" s="376"/>
      <c r="I36" s="376"/>
      <c r="J36" s="376"/>
      <c r="K36" s="377"/>
      <c r="L36" s="337"/>
      <c r="M36" s="378"/>
      <c r="N36" s="379" t="s">
        <v>671</v>
      </c>
      <c r="O36" s="380"/>
      <c r="P36" s="345"/>
      <c r="Q36" s="381" t="s">
        <v>582</v>
      </c>
      <c r="R36" s="382"/>
      <c r="S36" s="383"/>
      <c r="T36" s="381" t="s">
        <v>583</v>
      </c>
      <c r="U36" s="382"/>
      <c r="V36" s="382"/>
      <c r="W36" s="384"/>
      <c r="Y36" s="369"/>
      <c r="Z36" s="385" t="s">
        <v>672</v>
      </c>
      <c r="AA36" s="386"/>
      <c r="AB36" s="386"/>
      <c r="AC36" s="387"/>
      <c r="AD36" s="387"/>
      <c r="AE36" s="387"/>
      <c r="AF36" s="387" t="s">
        <v>607</v>
      </c>
      <c r="AG36" s="387"/>
      <c r="AH36" s="387"/>
      <c r="AI36" s="388"/>
    </row>
    <row r="37" spans="1:35" ht="42.75" customHeight="1" thickTop="1" thickBot="1">
      <c r="A37" s="344"/>
      <c r="B37" s="375"/>
      <c r="C37" s="376"/>
      <c r="D37" s="376"/>
      <c r="E37" s="376"/>
      <c r="F37" s="376"/>
      <c r="G37" s="376"/>
      <c r="H37" s="376"/>
      <c r="I37" s="376"/>
      <c r="J37" s="376"/>
      <c r="K37" s="377"/>
      <c r="L37" s="337"/>
      <c r="M37" s="390"/>
      <c r="N37" s="391" t="s">
        <v>673</v>
      </c>
      <c r="O37" s="392"/>
      <c r="P37" s="393"/>
      <c r="Q37" s="394" t="s">
        <v>582</v>
      </c>
      <c r="R37" s="395"/>
      <c r="S37" s="396"/>
      <c r="T37" s="394" t="s">
        <v>583</v>
      </c>
      <c r="U37" s="395"/>
      <c r="V37" s="395"/>
      <c r="W37" s="397"/>
      <c r="Y37" s="369"/>
      <c r="Z37" s="398" t="s">
        <v>674</v>
      </c>
      <c r="AA37" s="399"/>
      <c r="AB37" s="399"/>
      <c r="AC37" s="400"/>
      <c r="AD37" s="400"/>
      <c r="AE37" s="400"/>
      <c r="AF37" s="400" t="s">
        <v>607</v>
      </c>
      <c r="AG37" s="400"/>
      <c r="AH37" s="400"/>
      <c r="AI37" s="401"/>
    </row>
    <row r="38" spans="1:35" ht="43.5" customHeight="1" thickTop="1" thickBot="1">
      <c r="A38" s="344" t="s">
        <v>675</v>
      </c>
      <c r="B38" s="375" t="s">
        <v>654</v>
      </c>
      <c r="C38" s="346" t="s">
        <v>578</v>
      </c>
      <c r="D38" s="346"/>
      <c r="E38" s="346" t="s">
        <v>579</v>
      </c>
      <c r="F38" s="346"/>
      <c r="G38" s="376" t="s">
        <v>676</v>
      </c>
      <c r="H38" s="346" t="s">
        <v>578</v>
      </c>
      <c r="I38" s="346"/>
      <c r="J38" s="346"/>
      <c r="K38" s="377" t="s">
        <v>579</v>
      </c>
      <c r="L38" s="337"/>
      <c r="M38" s="338" t="s">
        <v>677</v>
      </c>
      <c r="N38" s="339" t="s">
        <v>360</v>
      </c>
      <c r="O38" s="340"/>
      <c r="P38" s="341"/>
      <c r="Q38" s="348" t="s">
        <v>582</v>
      </c>
      <c r="R38" s="348" t="s">
        <v>583</v>
      </c>
      <c r="S38" s="339" t="s">
        <v>376</v>
      </c>
      <c r="T38" s="340"/>
      <c r="U38" s="341"/>
      <c r="V38" s="348" t="s">
        <v>582</v>
      </c>
      <c r="W38" s="348" t="s">
        <v>583</v>
      </c>
      <c r="Y38" s="342" t="s">
        <v>678</v>
      </c>
      <c r="Z38" s="439" t="s">
        <v>61</v>
      </c>
      <c r="AA38" s="439"/>
      <c r="AB38" s="439"/>
      <c r="AC38" s="440" t="s">
        <v>602</v>
      </c>
      <c r="AD38" s="440"/>
      <c r="AE38" s="439" t="s">
        <v>80</v>
      </c>
      <c r="AF38" s="439"/>
      <c r="AG38" s="439"/>
      <c r="AH38" s="440" t="s">
        <v>602</v>
      </c>
      <c r="AI38" s="440"/>
    </row>
    <row r="39" spans="1:35" ht="30.75" customHeight="1" thickTop="1" thickBot="1">
      <c r="A39" s="411" t="s">
        <v>679</v>
      </c>
      <c r="B39" s="441" t="s">
        <v>680</v>
      </c>
      <c r="C39" s="442"/>
      <c r="D39" s="442" t="s">
        <v>681</v>
      </c>
      <c r="E39" s="442"/>
      <c r="F39" s="442"/>
      <c r="G39" s="442" t="s">
        <v>549</v>
      </c>
      <c r="H39" s="442"/>
      <c r="I39" s="442" t="s">
        <v>551</v>
      </c>
      <c r="J39" s="442"/>
      <c r="K39" s="443"/>
      <c r="L39" s="444"/>
      <c r="M39" s="361" t="s">
        <v>682</v>
      </c>
      <c r="N39" s="445" t="s">
        <v>683</v>
      </c>
      <c r="O39" s="446"/>
      <c r="P39" s="447" t="s">
        <v>684</v>
      </c>
      <c r="Q39" s="448"/>
      <c r="R39" s="446"/>
      <c r="S39" s="447" t="s">
        <v>685</v>
      </c>
      <c r="T39" s="446"/>
      <c r="U39" s="447" t="s">
        <v>686</v>
      </c>
      <c r="V39" s="448"/>
      <c r="W39" s="449"/>
      <c r="Y39" s="369" t="s">
        <v>687</v>
      </c>
      <c r="Z39" s="450" t="s">
        <v>688</v>
      </c>
      <c r="AA39" s="451"/>
      <c r="AB39" s="451" t="s">
        <v>689</v>
      </c>
      <c r="AC39" s="451"/>
      <c r="AD39" s="451"/>
      <c r="AE39" s="451" t="s">
        <v>279</v>
      </c>
      <c r="AF39" s="451"/>
      <c r="AG39" s="451" t="s">
        <v>690</v>
      </c>
      <c r="AH39" s="451"/>
      <c r="AI39" s="452"/>
    </row>
    <row r="40" spans="1:35" ht="150" customHeight="1" thickTop="1" thickBot="1">
      <c r="A40" s="411"/>
      <c r="B40" s="453" t="s">
        <v>691</v>
      </c>
      <c r="C40" s="454"/>
      <c r="D40" s="454" t="s">
        <v>692</v>
      </c>
      <c r="E40" s="454"/>
      <c r="F40" s="454"/>
      <c r="G40" s="454" t="s">
        <v>692</v>
      </c>
      <c r="H40" s="454"/>
      <c r="I40" s="454" t="s">
        <v>692</v>
      </c>
      <c r="J40" s="454"/>
      <c r="K40" s="455"/>
      <c r="L40" s="456"/>
      <c r="M40" s="390"/>
      <c r="N40" s="457"/>
      <c r="O40" s="458"/>
      <c r="P40" s="459"/>
      <c r="Q40" s="460"/>
      <c r="R40" s="458"/>
      <c r="S40" s="459"/>
      <c r="T40" s="458"/>
      <c r="U40" s="459"/>
      <c r="V40" s="460"/>
      <c r="W40" s="461"/>
      <c r="Y40" s="369"/>
      <c r="Z40" s="462" t="str">
        <f>'БП-рус'!E244</f>
        <v xml:space="preserve">Высокий спрос.
Отличное качество товаров,Замещение импорта, повышение гигиенических условий, создание рабочих мест и прочие
</v>
      </c>
      <c r="AA40" s="463"/>
      <c r="AB40" s="464" t="str">
        <f>'БП-рус'!E245</f>
        <v>Необходимо целенаправленные маркетинговые меры для продвижение продукции на розничном рынке.</v>
      </c>
      <c r="AC40" s="463"/>
      <c r="AD40" s="463"/>
      <c r="AE40" s="464" t="str">
        <f>'БП-рус'!E246</f>
        <v xml:space="preserve"> Возможности расширения ассортимента продукции.Привлечение новых технологий </v>
      </c>
      <c r="AF40" s="463"/>
      <c r="AG40" s="464" t="str">
        <f>'БП-рус'!E247</f>
        <v>Высокая конкуренция
Технические неполадки по  производству.</v>
      </c>
      <c r="AH40" s="463"/>
      <c r="AI40" s="465"/>
    </row>
    <row r="41" spans="1:35" ht="38.25" customHeight="1" thickTop="1" thickBot="1">
      <c r="A41" s="411" t="s">
        <v>693</v>
      </c>
      <c r="B41" s="345" t="s">
        <v>694</v>
      </c>
      <c r="C41" s="346"/>
      <c r="D41" s="346"/>
      <c r="E41" s="346"/>
      <c r="F41" s="346"/>
      <c r="G41" s="346" t="s">
        <v>695</v>
      </c>
      <c r="H41" s="346"/>
      <c r="I41" s="346"/>
      <c r="J41" s="346"/>
      <c r="K41" s="347"/>
      <c r="L41" s="337"/>
      <c r="M41" s="466" t="s">
        <v>537</v>
      </c>
      <c r="N41" s="467">
        <v>0.10839873986813564</v>
      </c>
      <c r="O41" s="468"/>
      <c r="P41" s="468"/>
      <c r="Q41" s="468"/>
      <c r="R41" s="468"/>
      <c r="S41" s="468"/>
      <c r="T41" s="468"/>
      <c r="U41" s="468"/>
      <c r="V41" s="468"/>
      <c r="W41" s="469"/>
      <c r="Y41" s="470" t="s">
        <v>268</v>
      </c>
      <c r="Z41" s="471">
        <f>'БП-рус'!E237</f>
        <v>0.62500174823124821</v>
      </c>
      <c r="AA41" s="471"/>
      <c r="AB41" s="471"/>
      <c r="AC41" s="471"/>
      <c r="AD41" s="471"/>
      <c r="AE41" s="471"/>
      <c r="AF41" s="471"/>
      <c r="AG41" s="471"/>
      <c r="AH41" s="471"/>
      <c r="AI41" s="471"/>
    </row>
    <row r="42" spans="1:35" ht="41.25" customHeight="1" thickTop="1" thickBot="1">
      <c r="A42" s="411"/>
      <c r="B42" s="375"/>
      <c r="C42" s="376"/>
      <c r="D42" s="376"/>
      <c r="E42" s="376"/>
      <c r="F42" s="376"/>
      <c r="G42" s="376"/>
      <c r="H42" s="376"/>
      <c r="I42" s="376"/>
      <c r="J42" s="376"/>
      <c r="K42" s="377"/>
      <c r="L42" s="337"/>
      <c r="M42" s="466" t="s">
        <v>538</v>
      </c>
      <c r="N42" s="353">
        <v>958739.36945756758</v>
      </c>
      <c r="O42" s="354"/>
      <c r="P42" s="354"/>
      <c r="Q42" s="354"/>
      <c r="R42" s="354"/>
      <c r="S42" s="354"/>
      <c r="T42" s="354"/>
      <c r="U42" s="354"/>
      <c r="V42" s="354"/>
      <c r="W42" s="355"/>
      <c r="Y42" s="470" t="s">
        <v>269</v>
      </c>
      <c r="Z42" s="472">
        <f>'БП-рус'!E238</f>
        <v>106354124.0613299</v>
      </c>
      <c r="AA42" s="343"/>
      <c r="AB42" s="343"/>
      <c r="AC42" s="343"/>
      <c r="AD42" s="343"/>
      <c r="AE42" s="343"/>
      <c r="AF42" s="343"/>
      <c r="AG42" s="343"/>
      <c r="AH42" s="343"/>
      <c r="AI42" s="343"/>
    </row>
    <row r="43" spans="1:35" ht="42" customHeight="1" thickTop="1" thickBot="1">
      <c r="A43" s="411"/>
      <c r="B43" s="375"/>
      <c r="C43" s="376"/>
      <c r="D43" s="376"/>
      <c r="E43" s="376"/>
      <c r="F43" s="376"/>
      <c r="G43" s="376"/>
      <c r="H43" s="376"/>
      <c r="I43" s="376"/>
      <c r="J43" s="376"/>
      <c r="K43" s="377"/>
      <c r="L43" s="337"/>
      <c r="M43" s="466" t="s">
        <v>539</v>
      </c>
      <c r="N43" s="473">
        <v>1.2552798753725618</v>
      </c>
      <c r="O43" s="474"/>
      <c r="P43" s="474"/>
      <c r="Q43" s="474"/>
      <c r="R43" s="474"/>
      <c r="S43" s="474"/>
      <c r="T43" s="474"/>
      <c r="U43" s="474"/>
      <c r="V43" s="474"/>
      <c r="W43" s="475"/>
      <c r="Y43" s="470" t="s">
        <v>270</v>
      </c>
      <c r="Z43" s="476">
        <f>'БП-рус'!E239</f>
        <v>15.403499649437107</v>
      </c>
      <c r="AA43" s="343"/>
      <c r="AB43" s="343"/>
      <c r="AC43" s="343"/>
      <c r="AD43" s="343"/>
      <c r="AE43" s="343"/>
      <c r="AF43" s="343"/>
      <c r="AG43" s="343"/>
      <c r="AH43" s="343"/>
      <c r="AI43" s="343"/>
    </row>
    <row r="44" spans="1:35" ht="42.75" customHeight="1" thickTop="1" thickBot="1">
      <c r="A44" s="411" t="s">
        <v>696</v>
      </c>
      <c r="B44" s="345" t="s">
        <v>697</v>
      </c>
      <c r="C44" s="346"/>
      <c r="D44" s="346"/>
      <c r="E44" s="346" t="s">
        <v>578</v>
      </c>
      <c r="F44" s="346"/>
      <c r="G44" s="346"/>
      <c r="H44" s="346" t="s">
        <v>579</v>
      </c>
      <c r="I44" s="346"/>
      <c r="J44" s="346"/>
      <c r="K44" s="347"/>
      <c r="L44" s="337"/>
      <c r="M44" s="477" t="s">
        <v>698</v>
      </c>
      <c r="N44" s="362" t="s">
        <v>699</v>
      </c>
      <c r="O44" s="363"/>
      <c r="P44" s="364"/>
      <c r="Q44" s="478">
        <v>1080875</v>
      </c>
      <c r="R44" s="479"/>
      <c r="S44" s="479"/>
      <c r="T44" s="479"/>
      <c r="U44" s="479"/>
      <c r="V44" s="479"/>
      <c r="W44" s="480"/>
      <c r="Y44" s="369" t="s">
        <v>700</v>
      </c>
      <c r="Z44" s="370" t="s">
        <v>224</v>
      </c>
      <c r="AA44" s="371"/>
      <c r="AB44" s="371"/>
      <c r="AC44" s="481">
        <f>'БП-рус'!E211</f>
        <v>1810158.5395809524</v>
      </c>
      <c r="AD44" s="482"/>
      <c r="AE44" s="482"/>
      <c r="AF44" s="482"/>
      <c r="AG44" s="482"/>
      <c r="AH44" s="482"/>
      <c r="AI44" s="483"/>
    </row>
    <row r="45" spans="1:35" ht="38.25" customHeight="1" thickTop="1" thickBot="1">
      <c r="A45" s="411"/>
      <c r="B45" s="345" t="s">
        <v>701</v>
      </c>
      <c r="C45" s="346"/>
      <c r="D45" s="346"/>
      <c r="E45" s="346" t="s">
        <v>578</v>
      </c>
      <c r="F45" s="346"/>
      <c r="G45" s="346"/>
      <c r="H45" s="346" t="s">
        <v>579</v>
      </c>
      <c r="I45" s="346"/>
      <c r="J45" s="346"/>
      <c r="K45" s="347"/>
      <c r="L45" s="337"/>
      <c r="M45" s="484"/>
      <c r="N45" s="485" t="s">
        <v>702</v>
      </c>
      <c r="O45" s="486"/>
      <c r="P45" s="487"/>
      <c r="Q45" s="488">
        <v>2183014</v>
      </c>
      <c r="R45" s="489"/>
      <c r="S45" s="489"/>
      <c r="T45" s="489"/>
      <c r="U45" s="489"/>
      <c r="V45" s="489"/>
      <c r="W45" s="490"/>
      <c r="Y45" s="369"/>
      <c r="Z45" s="491" t="s">
        <v>225</v>
      </c>
      <c r="AA45" s="386"/>
      <c r="AB45" s="386"/>
      <c r="AC45" s="492">
        <f>'БП-рус'!E212</f>
        <v>5573750</v>
      </c>
      <c r="AD45" s="493"/>
      <c r="AE45" s="493"/>
      <c r="AF45" s="493"/>
      <c r="AG45" s="493"/>
      <c r="AH45" s="493"/>
      <c r="AI45" s="494"/>
    </row>
    <row r="46" spans="1:35" ht="31.5" customHeight="1" thickTop="1" thickBot="1">
      <c r="A46" s="411"/>
      <c r="B46" s="345" t="s">
        <v>703</v>
      </c>
      <c r="C46" s="346"/>
      <c r="D46" s="346"/>
      <c r="E46" s="346" t="s">
        <v>578</v>
      </c>
      <c r="F46" s="346"/>
      <c r="G46" s="346"/>
      <c r="H46" s="346" t="s">
        <v>579</v>
      </c>
      <c r="I46" s="346"/>
      <c r="J46" s="346"/>
      <c r="K46" s="347"/>
      <c r="L46" s="337"/>
      <c r="M46" s="495"/>
      <c r="N46" s="391" t="s">
        <v>704</v>
      </c>
      <c r="O46" s="392"/>
      <c r="P46" s="393"/>
      <c r="Q46" s="496">
        <v>0</v>
      </c>
      <c r="R46" s="497"/>
      <c r="S46" s="497"/>
      <c r="T46" s="497"/>
      <c r="U46" s="497"/>
      <c r="V46" s="497"/>
      <c r="W46" s="498"/>
      <c r="Y46" s="369"/>
      <c r="Z46" s="385" t="s">
        <v>705</v>
      </c>
      <c r="AA46" s="386"/>
      <c r="AB46" s="386"/>
      <c r="AC46" s="492">
        <f>'БП-рус'!E213</f>
        <v>0</v>
      </c>
      <c r="AD46" s="493"/>
      <c r="AE46" s="493"/>
      <c r="AF46" s="493"/>
      <c r="AG46" s="493"/>
      <c r="AH46" s="493"/>
      <c r="AI46" s="494"/>
    </row>
    <row r="47" spans="1:35" ht="39" customHeight="1" thickTop="1" thickBot="1">
      <c r="A47" s="344"/>
      <c r="B47" s="375"/>
      <c r="C47" s="376"/>
      <c r="D47" s="376"/>
      <c r="E47" s="376"/>
      <c r="F47" s="376"/>
      <c r="G47" s="376"/>
      <c r="H47" s="376"/>
      <c r="I47" s="376"/>
      <c r="J47" s="376"/>
      <c r="K47" s="377"/>
      <c r="L47" s="337"/>
      <c r="M47" s="361" t="s">
        <v>706</v>
      </c>
      <c r="N47" s="499" t="s">
        <v>707</v>
      </c>
      <c r="O47" s="500"/>
      <c r="P47" s="501"/>
      <c r="Q47" s="499" t="s">
        <v>708</v>
      </c>
      <c r="R47" s="500"/>
      <c r="S47" s="501"/>
      <c r="T47" s="499" t="s">
        <v>709</v>
      </c>
      <c r="U47" s="500"/>
      <c r="V47" s="500"/>
      <c r="W47" s="501"/>
      <c r="Y47" s="369" t="s">
        <v>710</v>
      </c>
      <c r="Z47" s="502" t="s">
        <v>711</v>
      </c>
      <c r="AA47" s="503"/>
      <c r="AB47" s="504"/>
      <c r="AC47" s="502" t="s">
        <v>712</v>
      </c>
      <c r="AD47" s="503"/>
      <c r="AE47" s="504"/>
      <c r="AF47" s="505" t="s">
        <v>713</v>
      </c>
      <c r="AG47" s="503"/>
      <c r="AH47" s="503"/>
      <c r="AI47" s="504"/>
    </row>
    <row r="48" spans="1:35" ht="51" customHeight="1" thickTop="1" thickBot="1">
      <c r="A48" s="344"/>
      <c r="B48" s="375"/>
      <c r="C48" s="376"/>
      <c r="D48" s="376"/>
      <c r="E48" s="376"/>
      <c r="F48" s="376"/>
      <c r="G48" s="376"/>
      <c r="H48" s="376"/>
      <c r="I48" s="376"/>
      <c r="J48" s="376"/>
      <c r="K48" s="377"/>
      <c r="L48" s="337"/>
      <c r="M48" s="390"/>
      <c r="N48" s="506" t="s">
        <v>714</v>
      </c>
      <c r="O48" s="507" t="s">
        <v>715</v>
      </c>
      <c r="P48" s="508"/>
      <c r="Q48" s="506" t="s">
        <v>714</v>
      </c>
      <c r="R48" s="507" t="s">
        <v>716</v>
      </c>
      <c r="S48" s="508"/>
      <c r="T48" s="506" t="s">
        <v>714</v>
      </c>
      <c r="U48" s="509" t="s">
        <v>717</v>
      </c>
      <c r="V48" s="510"/>
      <c r="W48" s="511"/>
      <c r="Y48" s="369"/>
      <c r="Z48" s="512" t="s">
        <v>718</v>
      </c>
      <c r="AA48" s="513" t="s">
        <v>719</v>
      </c>
      <c r="AB48" s="514"/>
      <c r="AC48" s="512" t="s">
        <v>720</v>
      </c>
      <c r="AD48" s="515" t="s">
        <v>716</v>
      </c>
      <c r="AE48" s="516"/>
      <c r="AF48" s="517" t="s">
        <v>717</v>
      </c>
      <c r="AG48" s="518"/>
      <c r="AH48" s="518"/>
      <c r="AI48" s="519"/>
    </row>
    <row r="49" spans="1:12" ht="15" thickTop="1">
      <c r="A49" s="337"/>
      <c r="B49" s="337"/>
      <c r="C49" s="337"/>
      <c r="D49" s="337"/>
      <c r="E49" s="337"/>
      <c r="F49" s="337"/>
      <c r="G49" s="337"/>
      <c r="H49" s="337"/>
      <c r="I49" s="337"/>
      <c r="J49" s="337"/>
      <c r="K49" s="337"/>
      <c r="L49" s="337"/>
    </row>
  </sheetData>
  <mergeCells count="277">
    <mergeCell ref="AC47:AE47"/>
    <mergeCell ref="AF47:AI47"/>
    <mergeCell ref="O48:P48"/>
    <mergeCell ref="R48:S48"/>
    <mergeCell ref="U48:W48"/>
    <mergeCell ref="AA48:AB48"/>
    <mergeCell ref="AD48:AE48"/>
    <mergeCell ref="AF48:AI48"/>
    <mergeCell ref="M47:M48"/>
    <mergeCell ref="N47:P47"/>
    <mergeCell ref="Q47:S47"/>
    <mergeCell ref="T47:W47"/>
    <mergeCell ref="Y47:Y48"/>
    <mergeCell ref="Z47:AB47"/>
    <mergeCell ref="AC45:AI45"/>
    <mergeCell ref="B46:D46"/>
    <mergeCell ref="E46:G46"/>
    <mergeCell ref="H46:K46"/>
    <mergeCell ref="N46:P46"/>
    <mergeCell ref="Q46:W46"/>
    <mergeCell ref="Z46:AB46"/>
    <mergeCell ref="AC46:AI46"/>
    <mergeCell ref="Q44:W44"/>
    <mergeCell ref="Y44:Y46"/>
    <mergeCell ref="Z44:AB44"/>
    <mergeCell ref="AC44:AI44"/>
    <mergeCell ref="B45:D45"/>
    <mergeCell ref="E45:G45"/>
    <mergeCell ref="H45:K45"/>
    <mergeCell ref="N45:P45"/>
    <mergeCell ref="Q45:W45"/>
    <mergeCell ref="Z45:AB45"/>
    <mergeCell ref="A44:A46"/>
    <mergeCell ref="B44:D44"/>
    <mergeCell ref="E44:G44"/>
    <mergeCell ref="H44:K44"/>
    <mergeCell ref="M44:M46"/>
    <mergeCell ref="N44:P44"/>
    <mergeCell ref="A41:A43"/>
    <mergeCell ref="B41:F41"/>
    <mergeCell ref="G41:K41"/>
    <mergeCell ref="N41:W41"/>
    <mergeCell ref="Z41:AI41"/>
    <mergeCell ref="N42:W42"/>
    <mergeCell ref="Z42:AI42"/>
    <mergeCell ref="N43:W43"/>
    <mergeCell ref="Z43:AI43"/>
    <mergeCell ref="S40:T40"/>
    <mergeCell ref="U40:W40"/>
    <mergeCell ref="Z40:AA40"/>
    <mergeCell ref="AB40:AD40"/>
    <mergeCell ref="AE40:AF40"/>
    <mergeCell ref="AG40:AI40"/>
    <mergeCell ref="B40:C40"/>
    <mergeCell ref="D40:F40"/>
    <mergeCell ref="G40:H40"/>
    <mergeCell ref="I40:K40"/>
    <mergeCell ref="N40:O40"/>
    <mergeCell ref="P40:R40"/>
    <mergeCell ref="U39:W39"/>
    <mergeCell ref="Y39:Y40"/>
    <mergeCell ref="Z39:AA39"/>
    <mergeCell ref="AB39:AD39"/>
    <mergeCell ref="AE39:AF39"/>
    <mergeCell ref="AG39:AI39"/>
    <mergeCell ref="AE38:AG38"/>
    <mergeCell ref="A39:A40"/>
    <mergeCell ref="B39:C39"/>
    <mergeCell ref="D39:F39"/>
    <mergeCell ref="G39:H39"/>
    <mergeCell ref="I39:K39"/>
    <mergeCell ref="M39:M40"/>
    <mergeCell ref="N39:O39"/>
    <mergeCell ref="P39:R39"/>
    <mergeCell ref="S39:T39"/>
    <mergeCell ref="C38:D38"/>
    <mergeCell ref="E38:F38"/>
    <mergeCell ref="H38:J38"/>
    <mergeCell ref="N38:P38"/>
    <mergeCell ref="S38:U38"/>
    <mergeCell ref="Z38:AB38"/>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M34:M37"/>
    <mergeCell ref="N34:P34"/>
    <mergeCell ref="Q34:S34"/>
    <mergeCell ref="T34:W34"/>
    <mergeCell ref="Y34:Y37"/>
    <mergeCell ref="Z34:AB34"/>
    <mergeCell ref="N36:P36"/>
    <mergeCell ref="Q36:S36"/>
    <mergeCell ref="T36:W36"/>
    <mergeCell ref="Z36:AB36"/>
    <mergeCell ref="AF32:AI32"/>
    <mergeCell ref="B33:D33"/>
    <mergeCell ref="E33:G33"/>
    <mergeCell ref="H33:K33"/>
    <mergeCell ref="N33:P33"/>
    <mergeCell ref="Q33:S33"/>
    <mergeCell ref="T33:W33"/>
    <mergeCell ref="Z33:AB33"/>
    <mergeCell ref="AC33:AE33"/>
    <mergeCell ref="AF33:AI33"/>
    <mergeCell ref="Q31:S31"/>
    <mergeCell ref="T31:W31"/>
    <mergeCell ref="Y31:Y33"/>
    <mergeCell ref="Z31:AB31"/>
    <mergeCell ref="AC31:AE31"/>
    <mergeCell ref="AF31:AI31"/>
    <mergeCell ref="Q32:S32"/>
    <mergeCell ref="T32:W32"/>
    <mergeCell ref="Z32:AB32"/>
    <mergeCell ref="AC32:AE32"/>
    <mergeCell ref="A31:A33"/>
    <mergeCell ref="B31:D31"/>
    <mergeCell ref="E31:G31"/>
    <mergeCell ref="H31:K31"/>
    <mergeCell ref="M31:M33"/>
    <mergeCell ref="N31:P31"/>
    <mergeCell ref="B32:D32"/>
    <mergeCell ref="E32:G32"/>
    <mergeCell ref="H32:K32"/>
    <mergeCell ref="N32:P32"/>
    <mergeCell ref="Z29:AB30"/>
    <mergeCell ref="AC29:AI29"/>
    <mergeCell ref="E30:G30"/>
    <mergeCell ref="H30:K30"/>
    <mergeCell ref="Q30:S30"/>
    <mergeCell ref="T30:W30"/>
    <mergeCell ref="AC30:AI30"/>
    <mergeCell ref="B29:D30"/>
    <mergeCell ref="E29:G29"/>
    <mergeCell ref="H29:K29"/>
    <mergeCell ref="N29:P30"/>
    <mergeCell ref="Q29:S29"/>
    <mergeCell ref="T29:W29"/>
    <mergeCell ref="Q27:S27"/>
    <mergeCell ref="T27:W27"/>
    <mergeCell ref="Z27:AB28"/>
    <mergeCell ref="AC27:AI27"/>
    <mergeCell ref="E28:G28"/>
    <mergeCell ref="H28:K28"/>
    <mergeCell ref="Q28:S28"/>
    <mergeCell ref="T28:W28"/>
    <mergeCell ref="AC28:AI28"/>
    <mergeCell ref="Q25:S25"/>
    <mergeCell ref="T25:W25"/>
    <mergeCell ref="Y25:Y30"/>
    <mergeCell ref="Z25:AB26"/>
    <mergeCell ref="AC25:AI25"/>
    <mergeCell ref="E26:G26"/>
    <mergeCell ref="H26:K26"/>
    <mergeCell ref="Q26:S26"/>
    <mergeCell ref="T26:W26"/>
    <mergeCell ref="AC26:AI26"/>
    <mergeCell ref="A25:A30"/>
    <mergeCell ref="B25:D26"/>
    <mergeCell ref="E25:G25"/>
    <mergeCell ref="H25:K25"/>
    <mergeCell ref="M25:M30"/>
    <mergeCell ref="N25:P26"/>
    <mergeCell ref="B27:D28"/>
    <mergeCell ref="E27:G27"/>
    <mergeCell ref="H27:K27"/>
    <mergeCell ref="N27:P28"/>
    <mergeCell ref="Y23:Y24"/>
    <mergeCell ref="Z23:AI23"/>
    <mergeCell ref="B24:K24"/>
    <mergeCell ref="N24:R24"/>
    <mergeCell ref="S24:W24"/>
    <mergeCell ref="Z24:AI24"/>
    <mergeCell ref="Z21:AI21"/>
    <mergeCell ref="N22:P22"/>
    <mergeCell ref="Q22:W22"/>
    <mergeCell ref="Z22:AI22"/>
    <mergeCell ref="A23:A24"/>
    <mergeCell ref="B23:F23"/>
    <mergeCell ref="G23:K23"/>
    <mergeCell ref="M23:M24"/>
    <mergeCell ref="N23:R23"/>
    <mergeCell ref="S23:W23"/>
    <mergeCell ref="B21:K21"/>
    <mergeCell ref="M21:M22"/>
    <mergeCell ref="N21:P21"/>
    <mergeCell ref="Q21:S21"/>
    <mergeCell ref="T21:W21"/>
    <mergeCell ref="Y21:Y22"/>
    <mergeCell ref="Z19:AB19"/>
    <mergeCell ref="AC19:AE19"/>
    <mergeCell ref="AF19:AI19"/>
    <mergeCell ref="N20:P20"/>
    <mergeCell ref="Q20:S20"/>
    <mergeCell ref="T20:W20"/>
    <mergeCell ref="Z20:AB20"/>
    <mergeCell ref="AC20:AE20"/>
    <mergeCell ref="AF20:AI20"/>
    <mergeCell ref="Z17:AB17"/>
    <mergeCell ref="AC17:AE17"/>
    <mergeCell ref="AF17:AI17"/>
    <mergeCell ref="N18:P18"/>
    <mergeCell ref="Q18:S18"/>
    <mergeCell ref="T18:W18"/>
    <mergeCell ref="Z18:AB18"/>
    <mergeCell ref="AC18:AE18"/>
    <mergeCell ref="AF18:AI18"/>
    <mergeCell ref="B17:K17"/>
    <mergeCell ref="M17:M20"/>
    <mergeCell ref="N17:P17"/>
    <mergeCell ref="Q17:S17"/>
    <mergeCell ref="T17:W17"/>
    <mergeCell ref="Y17:Y20"/>
    <mergeCell ref="N19:P19"/>
    <mergeCell ref="Q19:S19"/>
    <mergeCell ref="T19:W19"/>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3:K13"/>
    <mergeCell ref="O13:W13"/>
    <mergeCell ref="AA13:AI13"/>
    <mergeCell ref="A14:A16"/>
    <mergeCell ref="B14:K14"/>
    <mergeCell ref="M14:M16"/>
    <mergeCell ref="N14:P14"/>
    <mergeCell ref="Q14:S14"/>
    <mergeCell ref="T14:W14"/>
    <mergeCell ref="Y14:Y16"/>
    <mergeCell ref="B11:K11"/>
    <mergeCell ref="O11:W11"/>
    <mergeCell ref="AA11:AI11"/>
    <mergeCell ref="B12:K12"/>
    <mergeCell ref="O12:W12"/>
    <mergeCell ref="AA12:AI12"/>
    <mergeCell ref="B10:D10"/>
    <mergeCell ref="E10:G10"/>
    <mergeCell ref="H10:K10"/>
    <mergeCell ref="N10:R10"/>
    <mergeCell ref="S10:U10"/>
    <mergeCell ref="Z10:AI10"/>
    <mergeCell ref="B8:K8"/>
    <mergeCell ref="N8:W8"/>
    <mergeCell ref="Z8:AI8"/>
    <mergeCell ref="B9:K9"/>
    <mergeCell ref="N9:W9"/>
    <mergeCell ref="Z9:AI9"/>
    <mergeCell ref="A6:K6"/>
    <mergeCell ref="M6:W6"/>
    <mergeCell ref="Y6:AI6"/>
    <mergeCell ref="A7:K7"/>
    <mergeCell ref="M7:W7"/>
    <mergeCell ref="Y7:AI7"/>
  </mergeCells>
  <printOptions horizontalCentered="1" verticalCentered="1"/>
  <pageMargins left="0.31496062992125984" right="0.11811023622047245" top="0.19685039370078741" bottom="0.19685039370078741" header="0.11811023622047245" footer="0.11811023622047245"/>
  <pageSetup paperSize="9" scale="4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282C8-C48D-4A82-BEA3-A14CFC069111}">
  <sheetPr>
    <pageSetUpPr fitToPage="1"/>
  </sheetPr>
  <dimension ref="A3:AJ49"/>
  <sheetViews>
    <sheetView tabSelected="1" topLeftCell="L43" zoomScale="73" zoomScaleNormal="73" workbookViewId="0">
      <selection activeCell="AB4" sqref="AB4"/>
    </sheetView>
  </sheetViews>
  <sheetFormatPr defaultColWidth="11.5703125" defaultRowHeight="14.25" outlineLevelCol="1"/>
  <cols>
    <col min="1" max="1" width="19.7109375" style="318" hidden="1" customWidth="1" outlineLevel="1"/>
    <col min="2" max="6" width="11.5703125" style="318" hidden="1" customWidth="1" outlineLevel="1"/>
    <col min="7" max="7" width="14" style="318" hidden="1" customWidth="1" outlineLevel="1"/>
    <col min="8" max="11" width="11.5703125" style="318" hidden="1" customWidth="1" outlineLevel="1"/>
    <col min="12" max="12" width="11.5703125" style="318" customWidth="1" collapsed="1"/>
    <col min="13" max="13" width="46.85546875" style="318" customWidth="1"/>
    <col min="14" max="14" width="17.5703125" style="318" customWidth="1"/>
    <col min="15" max="16" width="11.5703125" style="318"/>
    <col min="17" max="17" width="20.5703125" style="318" customWidth="1"/>
    <col min="18" max="18" width="12.28515625" style="318" customWidth="1"/>
    <col min="19" max="19" width="13.42578125" style="318" customWidth="1"/>
    <col min="20" max="20" width="18.42578125" style="318" customWidth="1"/>
    <col min="21" max="21" width="11.85546875" style="318" customWidth="1"/>
    <col min="22" max="22" width="11.28515625" style="318" customWidth="1"/>
    <col min="23" max="23" width="13.5703125" style="318" customWidth="1"/>
    <col min="24" max="24" width="11.5703125" style="318"/>
    <col min="25" max="25" width="30.85546875" style="318" hidden="1" customWidth="1" outlineLevel="1"/>
    <col min="26" max="26" width="14.7109375" style="318" hidden="1" customWidth="1" outlineLevel="1"/>
    <col min="27" max="28" width="0" style="318" hidden="1" customWidth="1" outlineLevel="1"/>
    <col min="29" max="29" width="15.7109375" style="318" hidden="1" customWidth="1" outlineLevel="1"/>
    <col min="30" max="30" width="13.28515625" style="318" hidden="1" customWidth="1" outlineLevel="1"/>
    <col min="31" max="31" width="17" style="318" hidden="1" customWidth="1" outlineLevel="1"/>
    <col min="32" max="32" width="14.5703125" style="318" hidden="1" customWidth="1" outlineLevel="1"/>
    <col min="33" max="33" width="13.5703125" style="318" hidden="1" customWidth="1" outlineLevel="1"/>
    <col min="34" max="34" width="11.28515625" style="318" hidden="1" customWidth="1" outlineLevel="1"/>
    <col min="35" max="35" width="11.140625" style="318" hidden="1" customWidth="1" outlineLevel="1"/>
    <col min="36" max="36" width="11.5703125" style="318" collapsed="1"/>
    <col min="37" max="16384" width="11.5703125" style="318"/>
  </cols>
  <sheetData>
    <row r="3" spans="1:35">
      <c r="J3" s="318" t="s">
        <v>556</v>
      </c>
      <c r="K3" s="318" t="s">
        <v>557</v>
      </c>
      <c r="V3" s="319" t="s">
        <v>558</v>
      </c>
      <c r="W3" s="319" t="s">
        <v>559</v>
      </c>
      <c r="AH3" s="520" t="s">
        <v>560</v>
      </c>
      <c r="AI3" s="520" t="s">
        <v>561</v>
      </c>
    </row>
    <row r="4" spans="1:35" ht="18">
      <c r="E4" s="322" t="s">
        <v>562</v>
      </c>
      <c r="F4" s="323"/>
      <c r="G4" s="323"/>
      <c r="J4" s="318" t="s">
        <v>563</v>
      </c>
      <c r="K4" s="324">
        <v>44053</v>
      </c>
      <c r="L4" s="324"/>
      <c r="P4" s="322"/>
      <c r="Q4" s="323"/>
      <c r="R4" s="323"/>
      <c r="V4" s="521" t="s">
        <v>563</v>
      </c>
      <c r="W4" s="522">
        <f>ПаспортРУС!AI4</f>
        <v>44312</v>
      </c>
      <c r="AB4" s="322" t="s">
        <v>564</v>
      </c>
      <c r="AC4" s="323"/>
      <c r="AD4" s="323"/>
      <c r="AH4" s="318" t="s">
        <v>565</v>
      </c>
      <c r="AI4" s="324">
        <v>44053</v>
      </c>
    </row>
    <row r="5" spans="1:35" ht="18">
      <c r="E5" s="322"/>
      <c r="F5" s="323"/>
      <c r="G5" s="323"/>
      <c r="P5" s="322"/>
      <c r="Q5" s="323"/>
      <c r="R5" s="323"/>
      <c r="AB5" s="322"/>
      <c r="AC5" s="323"/>
      <c r="AD5" s="323"/>
    </row>
    <row r="6" spans="1:35" ht="30">
      <c r="A6" s="328" t="s">
        <v>566</v>
      </c>
      <c r="B6" s="328"/>
      <c r="C6" s="328"/>
      <c r="D6" s="328"/>
      <c r="E6" s="328"/>
      <c r="F6" s="328"/>
      <c r="G6" s="328"/>
      <c r="H6" s="328"/>
      <c r="I6" s="328"/>
      <c r="J6" s="328"/>
      <c r="K6" s="328"/>
      <c r="L6" s="329"/>
      <c r="M6" s="523" t="s">
        <v>566</v>
      </c>
      <c r="N6" s="523"/>
      <c r="O6" s="523"/>
      <c r="P6" s="523"/>
      <c r="Q6" s="523"/>
      <c r="R6" s="523"/>
      <c r="S6" s="523"/>
      <c r="T6" s="523"/>
      <c r="U6" s="523"/>
      <c r="V6" s="523"/>
      <c r="W6" s="523"/>
      <c r="Y6" s="524" t="s">
        <v>567</v>
      </c>
      <c r="Z6" s="524"/>
      <c r="AA6" s="524"/>
      <c r="AB6" s="524"/>
      <c r="AC6" s="524"/>
      <c r="AD6" s="524"/>
      <c r="AE6" s="524"/>
      <c r="AF6" s="524"/>
      <c r="AG6" s="524"/>
      <c r="AH6" s="524"/>
      <c r="AI6" s="524"/>
    </row>
    <row r="7" spans="1:35" ht="30.75" thickBot="1">
      <c r="A7" s="328" t="s">
        <v>568</v>
      </c>
      <c r="B7" s="328"/>
      <c r="C7" s="328"/>
      <c r="D7" s="328"/>
      <c r="E7" s="328"/>
      <c r="F7" s="328"/>
      <c r="G7" s="328"/>
      <c r="H7" s="328"/>
      <c r="I7" s="328"/>
      <c r="J7" s="328"/>
      <c r="K7" s="328"/>
      <c r="L7" s="329"/>
      <c r="M7" s="525" t="str">
        <f>'БП-Eng.'!D7</f>
        <v>"Creating an intensive orchard»</v>
      </c>
      <c r="N7" s="525"/>
      <c r="O7" s="525"/>
      <c r="P7" s="525"/>
      <c r="Q7" s="525"/>
      <c r="R7" s="525"/>
      <c r="S7" s="525"/>
      <c r="T7" s="525"/>
      <c r="U7" s="525"/>
      <c r="V7" s="525"/>
      <c r="W7" s="525"/>
      <c r="Y7" s="328" t="s">
        <v>721</v>
      </c>
      <c r="Z7" s="328"/>
      <c r="AA7" s="328"/>
      <c r="AB7" s="328"/>
      <c r="AC7" s="328"/>
      <c r="AD7" s="328"/>
      <c r="AE7" s="328"/>
      <c r="AF7" s="328"/>
      <c r="AG7" s="328"/>
      <c r="AH7" s="328"/>
      <c r="AI7" s="328"/>
    </row>
    <row r="8" spans="1:35" ht="40.5" customHeight="1" thickTop="1" thickBot="1">
      <c r="A8" s="333" t="s">
        <v>569</v>
      </c>
      <c r="B8" s="334" t="s">
        <v>570</v>
      </c>
      <c r="C8" s="335"/>
      <c r="D8" s="335"/>
      <c r="E8" s="335"/>
      <c r="F8" s="335"/>
      <c r="G8" s="335"/>
      <c r="H8" s="335"/>
      <c r="I8" s="335"/>
      <c r="J8" s="335"/>
      <c r="K8" s="336"/>
      <c r="L8" s="337"/>
      <c r="M8" s="526" t="s">
        <v>569</v>
      </c>
      <c r="N8" s="527" t="str">
        <f>'БП-Eng.'!E9</f>
        <v>Creating an intensive orchard (grapes, cherries, peaches, pears)</v>
      </c>
      <c r="O8" s="527"/>
      <c r="P8" s="527"/>
      <c r="Q8" s="527"/>
      <c r="R8" s="527"/>
      <c r="S8" s="527"/>
      <c r="T8" s="527"/>
      <c r="U8" s="527"/>
      <c r="V8" s="527"/>
      <c r="W8" s="527"/>
      <c r="Y8" s="338" t="s">
        <v>4</v>
      </c>
      <c r="Z8" s="528" t="s">
        <v>722</v>
      </c>
      <c r="AA8" s="528"/>
      <c r="AB8" s="528"/>
      <c r="AC8" s="528"/>
      <c r="AD8" s="528"/>
      <c r="AE8" s="528"/>
      <c r="AF8" s="528"/>
      <c r="AG8" s="528"/>
      <c r="AH8" s="528"/>
      <c r="AI8" s="528"/>
    </row>
    <row r="9" spans="1:35" ht="79.5" customHeight="1" thickTop="1" thickBot="1">
      <c r="A9" s="344" t="s">
        <v>571</v>
      </c>
      <c r="B9" s="345" t="s">
        <v>572</v>
      </c>
      <c r="C9" s="346"/>
      <c r="D9" s="346"/>
      <c r="E9" s="346"/>
      <c r="F9" s="346"/>
      <c r="G9" s="346"/>
      <c r="H9" s="346"/>
      <c r="I9" s="346"/>
      <c r="J9" s="346"/>
      <c r="K9" s="347"/>
      <c r="L9" s="337"/>
      <c r="M9" s="526" t="s">
        <v>571</v>
      </c>
      <c r="N9" s="527" t="str">
        <f>'БП-Eng.'!E36</f>
        <v>Food industry</v>
      </c>
      <c r="O9" s="527"/>
      <c r="P9" s="527"/>
      <c r="Q9" s="527"/>
      <c r="R9" s="527"/>
      <c r="S9" s="527"/>
      <c r="T9" s="527"/>
      <c r="U9" s="527"/>
      <c r="V9" s="527"/>
      <c r="W9" s="527"/>
      <c r="Y9" s="338" t="s">
        <v>574</v>
      </c>
      <c r="Z9" s="528" t="s">
        <v>723</v>
      </c>
      <c r="AA9" s="528"/>
      <c r="AB9" s="528"/>
      <c r="AC9" s="528"/>
      <c r="AD9" s="528"/>
      <c r="AE9" s="528"/>
      <c r="AF9" s="528"/>
      <c r="AG9" s="528"/>
      <c r="AH9" s="528"/>
      <c r="AI9" s="528"/>
    </row>
    <row r="10" spans="1:35" ht="34.5" customHeight="1" thickTop="1" thickBot="1">
      <c r="A10" s="344" t="s">
        <v>576</v>
      </c>
      <c r="B10" s="345" t="s">
        <v>577</v>
      </c>
      <c r="C10" s="346"/>
      <c r="D10" s="346"/>
      <c r="E10" s="346" t="s">
        <v>578</v>
      </c>
      <c r="F10" s="346"/>
      <c r="G10" s="346"/>
      <c r="H10" s="346" t="s">
        <v>579</v>
      </c>
      <c r="I10" s="346"/>
      <c r="J10" s="346"/>
      <c r="K10" s="347"/>
      <c r="L10" s="337"/>
      <c r="M10" s="526" t="s">
        <v>576</v>
      </c>
      <c r="N10" s="46" t="str">
        <f>'БП-Eng.'!E14</f>
        <v>Andijan region, Izbaskan district, IFI " Checker"</v>
      </c>
      <c r="O10" s="46"/>
      <c r="P10" s="46"/>
      <c r="Q10" s="46"/>
      <c r="R10" s="46"/>
      <c r="S10" s="46"/>
      <c r="T10" s="46"/>
      <c r="U10" s="46"/>
      <c r="V10" s="46"/>
      <c r="W10" s="46"/>
      <c r="Y10" s="338" t="s">
        <v>584</v>
      </c>
      <c r="Z10" s="528" t="s">
        <v>724</v>
      </c>
      <c r="AA10" s="528"/>
      <c r="AB10" s="528"/>
      <c r="AC10" s="528"/>
      <c r="AD10" s="528"/>
      <c r="AE10" s="528" t="s">
        <v>725</v>
      </c>
      <c r="AF10" s="528"/>
      <c r="AG10" s="528"/>
      <c r="AH10" s="348" t="s">
        <v>602</v>
      </c>
      <c r="AI10" s="348" t="s">
        <v>607</v>
      </c>
    </row>
    <row r="11" spans="1:35" ht="36" customHeight="1" thickTop="1" thickBot="1">
      <c r="A11" s="344" t="s">
        <v>585</v>
      </c>
      <c r="B11" s="345"/>
      <c r="C11" s="346"/>
      <c r="D11" s="346"/>
      <c r="E11" s="346"/>
      <c r="F11" s="346"/>
      <c r="G11" s="346"/>
      <c r="H11" s="346"/>
      <c r="I11" s="346"/>
      <c r="J11" s="346"/>
      <c r="K11" s="347"/>
      <c r="L11" s="337"/>
      <c r="M11" s="526" t="s">
        <v>585</v>
      </c>
      <c r="N11" s="529" t="s">
        <v>726</v>
      </c>
      <c r="O11" s="530">
        <f>ПаспортРУС!AA11</f>
        <v>17856000</v>
      </c>
      <c r="P11" s="531"/>
      <c r="Q11" s="531"/>
      <c r="R11" s="531"/>
      <c r="S11" s="531"/>
      <c r="T11" s="531"/>
      <c r="U11" s="531"/>
      <c r="V11" s="531"/>
      <c r="W11" s="532"/>
      <c r="Y11" s="338" t="s">
        <v>587</v>
      </c>
      <c r="Z11" s="352" t="s">
        <v>727</v>
      </c>
      <c r="AA11" s="353">
        <v>64800</v>
      </c>
      <c r="AB11" s="354"/>
      <c r="AC11" s="354"/>
      <c r="AD11" s="354"/>
      <c r="AE11" s="354"/>
      <c r="AF11" s="354"/>
      <c r="AG11" s="354"/>
      <c r="AH11" s="354"/>
      <c r="AI11" s="355"/>
    </row>
    <row r="12" spans="1:35" ht="28.5" customHeight="1" thickTop="1" thickBot="1">
      <c r="A12" s="344" t="s">
        <v>588</v>
      </c>
      <c r="B12" s="345" t="s">
        <v>589</v>
      </c>
      <c r="C12" s="346"/>
      <c r="D12" s="346"/>
      <c r="E12" s="346"/>
      <c r="F12" s="346"/>
      <c r="G12" s="346"/>
      <c r="H12" s="346"/>
      <c r="I12" s="346"/>
      <c r="J12" s="346"/>
      <c r="K12" s="347"/>
      <c r="L12" s="337"/>
      <c r="M12" s="526" t="s">
        <v>588</v>
      </c>
      <c r="N12" s="529" t="s">
        <v>590</v>
      </c>
      <c r="O12" s="530">
        <f>ПаспортРУС!AA12</f>
        <v>1810158.5395809524</v>
      </c>
      <c r="P12" s="531"/>
      <c r="Q12" s="531"/>
      <c r="R12" s="531"/>
      <c r="S12" s="531"/>
      <c r="T12" s="531"/>
      <c r="U12" s="531"/>
      <c r="V12" s="531"/>
      <c r="W12" s="532"/>
      <c r="Y12" s="338" t="s">
        <v>591</v>
      </c>
      <c r="Z12" s="352" t="s">
        <v>590</v>
      </c>
      <c r="AA12" s="353">
        <v>3263889</v>
      </c>
      <c r="AB12" s="354"/>
      <c r="AC12" s="354"/>
      <c r="AD12" s="354"/>
      <c r="AE12" s="354"/>
      <c r="AF12" s="354"/>
      <c r="AG12" s="354"/>
      <c r="AH12" s="354"/>
      <c r="AI12" s="355"/>
    </row>
    <row r="13" spans="1:35" ht="36" customHeight="1" thickTop="1" thickBot="1">
      <c r="A13" s="344" t="s">
        <v>592</v>
      </c>
      <c r="B13" s="345" t="s">
        <v>593</v>
      </c>
      <c r="C13" s="346"/>
      <c r="D13" s="346"/>
      <c r="E13" s="346"/>
      <c r="F13" s="346"/>
      <c r="G13" s="346"/>
      <c r="H13" s="346"/>
      <c r="I13" s="346"/>
      <c r="J13" s="346"/>
      <c r="K13" s="347"/>
      <c r="L13" s="337"/>
      <c r="M13" s="526" t="s">
        <v>592</v>
      </c>
      <c r="N13" s="529" t="s">
        <v>594</v>
      </c>
      <c r="O13" s="530">
        <f>ПаспортРУС!AA13</f>
        <v>47.585420624272302</v>
      </c>
      <c r="P13" s="531"/>
      <c r="Q13" s="531"/>
      <c r="R13" s="531"/>
      <c r="S13" s="531"/>
      <c r="T13" s="531"/>
      <c r="U13" s="531"/>
      <c r="V13" s="531"/>
      <c r="W13" s="532"/>
      <c r="Y13" s="338" t="s">
        <v>595</v>
      </c>
      <c r="Z13" s="352" t="s">
        <v>596</v>
      </c>
      <c r="AA13" s="353">
        <v>70.68500707069515</v>
      </c>
      <c r="AB13" s="354"/>
      <c r="AC13" s="354"/>
      <c r="AD13" s="354"/>
      <c r="AE13" s="354"/>
      <c r="AF13" s="354"/>
      <c r="AG13" s="354"/>
      <c r="AH13" s="354"/>
      <c r="AI13" s="355"/>
    </row>
    <row r="14" spans="1:35" ht="26.25" customHeight="1" thickTop="1" thickBot="1">
      <c r="A14" s="360" t="s">
        <v>597</v>
      </c>
      <c r="B14" s="345" t="s">
        <v>598</v>
      </c>
      <c r="C14" s="346"/>
      <c r="D14" s="346"/>
      <c r="E14" s="346"/>
      <c r="F14" s="346"/>
      <c r="G14" s="346"/>
      <c r="H14" s="346"/>
      <c r="I14" s="346"/>
      <c r="J14" s="346"/>
      <c r="K14" s="347"/>
      <c r="L14" s="337"/>
      <c r="M14" s="533" t="s">
        <v>597</v>
      </c>
      <c r="N14" s="534" t="s">
        <v>599</v>
      </c>
      <c r="O14" s="535"/>
      <c r="P14" s="535"/>
      <c r="Q14" s="536" t="s">
        <v>582</v>
      </c>
      <c r="R14" s="536"/>
      <c r="S14" s="536"/>
      <c r="T14" s="536"/>
      <c r="U14" s="536"/>
      <c r="V14" s="536"/>
      <c r="W14" s="537"/>
      <c r="Y14" s="538" t="s">
        <v>600</v>
      </c>
      <c r="Z14" s="539" t="s">
        <v>601</v>
      </c>
      <c r="AA14" s="540"/>
      <c r="AB14" s="540"/>
      <c r="AC14" s="541" t="s">
        <v>602</v>
      </c>
      <c r="AD14" s="541"/>
      <c r="AE14" s="541"/>
      <c r="AF14" s="541" t="s">
        <v>607</v>
      </c>
      <c r="AG14" s="541"/>
      <c r="AH14" s="541"/>
      <c r="AI14" s="542"/>
    </row>
    <row r="15" spans="1:35" ht="24.75" customHeight="1" thickTop="1" thickBot="1">
      <c r="A15" s="374"/>
      <c r="B15" s="375"/>
      <c r="C15" s="376"/>
      <c r="D15" s="376"/>
      <c r="E15" s="376"/>
      <c r="F15" s="376"/>
      <c r="G15" s="376"/>
      <c r="H15" s="376"/>
      <c r="I15" s="376"/>
      <c r="J15" s="376"/>
      <c r="K15" s="377"/>
      <c r="L15" s="337"/>
      <c r="M15" s="533"/>
      <c r="N15" s="543" t="s">
        <v>603</v>
      </c>
      <c r="O15" s="544"/>
      <c r="P15" s="544"/>
      <c r="Q15" s="545" t="s">
        <v>582</v>
      </c>
      <c r="R15" s="545"/>
      <c r="S15" s="545"/>
      <c r="T15" s="545"/>
      <c r="U15" s="545"/>
      <c r="V15" s="545"/>
      <c r="W15" s="546"/>
      <c r="Y15" s="538"/>
      <c r="Z15" s="547" t="s">
        <v>604</v>
      </c>
      <c r="AA15" s="346"/>
      <c r="AB15" s="346"/>
      <c r="AC15" s="548" t="s">
        <v>602</v>
      </c>
      <c r="AD15" s="548"/>
      <c r="AE15" s="548"/>
      <c r="AF15" s="548" t="s">
        <v>607</v>
      </c>
      <c r="AG15" s="548"/>
      <c r="AH15" s="548"/>
      <c r="AI15" s="549"/>
    </row>
    <row r="16" spans="1:35" ht="26.25" customHeight="1" thickTop="1" thickBot="1">
      <c r="A16" s="389"/>
      <c r="B16" s="375"/>
      <c r="C16" s="376"/>
      <c r="D16" s="376"/>
      <c r="E16" s="376"/>
      <c r="F16" s="376"/>
      <c r="G16" s="376"/>
      <c r="H16" s="376"/>
      <c r="I16" s="376"/>
      <c r="J16" s="376"/>
      <c r="K16" s="377"/>
      <c r="L16" s="337"/>
      <c r="M16" s="533"/>
      <c r="N16" s="550" t="s">
        <v>605</v>
      </c>
      <c r="O16" s="551"/>
      <c r="P16" s="551"/>
      <c r="Q16" s="552"/>
      <c r="R16" s="552"/>
      <c r="S16" s="552"/>
      <c r="T16" s="552" t="s">
        <v>583</v>
      </c>
      <c r="U16" s="552"/>
      <c r="V16" s="552"/>
      <c r="W16" s="553"/>
      <c r="Y16" s="538"/>
      <c r="Z16" s="554" t="s">
        <v>606</v>
      </c>
      <c r="AA16" s="555"/>
      <c r="AB16" s="555"/>
      <c r="AC16" s="556" t="s">
        <v>602</v>
      </c>
      <c r="AD16" s="556"/>
      <c r="AE16" s="556"/>
      <c r="AF16" s="556" t="s">
        <v>607</v>
      </c>
      <c r="AG16" s="556"/>
      <c r="AH16" s="556"/>
      <c r="AI16" s="557"/>
    </row>
    <row r="17" spans="1:35" ht="39.75" customHeight="1" thickTop="1" thickBot="1">
      <c r="A17" s="344" t="s">
        <v>608</v>
      </c>
      <c r="B17" s="345" t="s">
        <v>609</v>
      </c>
      <c r="C17" s="346"/>
      <c r="D17" s="346"/>
      <c r="E17" s="346"/>
      <c r="F17" s="346"/>
      <c r="G17" s="346"/>
      <c r="H17" s="346"/>
      <c r="I17" s="346"/>
      <c r="J17" s="346"/>
      <c r="K17" s="347"/>
      <c r="L17" s="337"/>
      <c r="M17" s="533" t="s">
        <v>610</v>
      </c>
      <c r="N17" s="534" t="s">
        <v>611</v>
      </c>
      <c r="O17" s="535"/>
      <c r="P17" s="535"/>
      <c r="Q17" s="536" t="s">
        <v>582</v>
      </c>
      <c r="R17" s="536"/>
      <c r="S17" s="536"/>
      <c r="T17" s="536"/>
      <c r="U17" s="536"/>
      <c r="V17" s="536"/>
      <c r="W17" s="537"/>
      <c r="Y17" s="538" t="s">
        <v>612</v>
      </c>
      <c r="Z17" s="539" t="s">
        <v>613</v>
      </c>
      <c r="AA17" s="540"/>
      <c r="AB17" s="540"/>
      <c r="AC17" s="541" t="s">
        <v>602</v>
      </c>
      <c r="AD17" s="541"/>
      <c r="AE17" s="541"/>
      <c r="AF17" s="541"/>
      <c r="AG17" s="541"/>
      <c r="AH17" s="541"/>
      <c r="AI17" s="542"/>
    </row>
    <row r="18" spans="1:35" ht="27" customHeight="1" thickTop="1" thickBot="1">
      <c r="A18" s="344"/>
      <c r="B18" s="375"/>
      <c r="C18" s="376"/>
      <c r="D18" s="376"/>
      <c r="E18" s="376"/>
      <c r="F18" s="376"/>
      <c r="G18" s="376"/>
      <c r="H18" s="376"/>
      <c r="I18" s="376"/>
      <c r="J18" s="376"/>
      <c r="K18" s="377"/>
      <c r="L18" s="337"/>
      <c r="M18" s="533"/>
      <c r="N18" s="543" t="s">
        <v>614</v>
      </c>
      <c r="O18" s="544"/>
      <c r="P18" s="544"/>
      <c r="Q18" s="545"/>
      <c r="R18" s="545"/>
      <c r="S18" s="545"/>
      <c r="T18" s="545" t="s">
        <v>583</v>
      </c>
      <c r="U18" s="545"/>
      <c r="V18" s="545"/>
      <c r="W18" s="546"/>
      <c r="Y18" s="538"/>
      <c r="Z18" s="547" t="s">
        <v>615</v>
      </c>
      <c r="AA18" s="346"/>
      <c r="AB18" s="346"/>
      <c r="AC18" s="548"/>
      <c r="AD18" s="548"/>
      <c r="AE18" s="548"/>
      <c r="AF18" s="548" t="s">
        <v>607</v>
      </c>
      <c r="AG18" s="548"/>
      <c r="AH18" s="548"/>
      <c r="AI18" s="549"/>
    </row>
    <row r="19" spans="1:35" ht="21.75" customHeight="1" thickTop="1" thickBot="1">
      <c r="A19" s="344"/>
      <c r="B19" s="375"/>
      <c r="C19" s="376"/>
      <c r="D19" s="376"/>
      <c r="E19" s="376"/>
      <c r="F19" s="376"/>
      <c r="G19" s="376"/>
      <c r="H19" s="376"/>
      <c r="I19" s="376"/>
      <c r="J19" s="376"/>
      <c r="K19" s="377"/>
      <c r="L19" s="337"/>
      <c r="M19" s="533"/>
      <c r="N19" s="543" t="s">
        <v>616</v>
      </c>
      <c r="O19" s="544"/>
      <c r="P19" s="544"/>
      <c r="Q19" s="545"/>
      <c r="R19" s="545"/>
      <c r="S19" s="545"/>
      <c r="T19" s="545" t="s">
        <v>583</v>
      </c>
      <c r="U19" s="545"/>
      <c r="V19" s="545"/>
      <c r="W19" s="546"/>
      <c r="Y19" s="538"/>
      <c r="Z19" s="547" t="s">
        <v>617</v>
      </c>
      <c r="AA19" s="346"/>
      <c r="AB19" s="346"/>
      <c r="AC19" s="548"/>
      <c r="AD19" s="548"/>
      <c r="AE19" s="548"/>
      <c r="AF19" s="548" t="s">
        <v>607</v>
      </c>
      <c r="AG19" s="548"/>
      <c r="AH19" s="548"/>
      <c r="AI19" s="549"/>
    </row>
    <row r="20" spans="1:35" ht="30" customHeight="1" thickTop="1" thickBot="1">
      <c r="A20" s="344"/>
      <c r="B20" s="375"/>
      <c r="C20" s="376"/>
      <c r="D20" s="376"/>
      <c r="E20" s="376"/>
      <c r="F20" s="376"/>
      <c r="G20" s="376"/>
      <c r="H20" s="376"/>
      <c r="I20" s="376"/>
      <c r="J20" s="376"/>
      <c r="K20" s="377"/>
      <c r="L20" s="337"/>
      <c r="M20" s="533"/>
      <c r="N20" s="550" t="s">
        <v>618</v>
      </c>
      <c r="O20" s="551"/>
      <c r="P20" s="551"/>
      <c r="Q20" s="552"/>
      <c r="R20" s="552"/>
      <c r="S20" s="552"/>
      <c r="T20" s="552" t="s">
        <v>583</v>
      </c>
      <c r="U20" s="552"/>
      <c r="V20" s="552"/>
      <c r="W20" s="553"/>
      <c r="Y20" s="538"/>
      <c r="Z20" s="554" t="s">
        <v>619</v>
      </c>
      <c r="AA20" s="555"/>
      <c r="AB20" s="555"/>
      <c r="AC20" s="556"/>
      <c r="AD20" s="556"/>
      <c r="AE20" s="556"/>
      <c r="AF20" s="556" t="s">
        <v>607</v>
      </c>
      <c r="AG20" s="556"/>
      <c r="AH20" s="556"/>
      <c r="AI20" s="557"/>
    </row>
    <row r="21" spans="1:35" ht="30" customHeight="1" thickTop="1" thickBot="1">
      <c r="A21" s="344" t="s">
        <v>620</v>
      </c>
      <c r="B21" s="345" t="s">
        <v>621</v>
      </c>
      <c r="C21" s="346"/>
      <c r="D21" s="346"/>
      <c r="E21" s="346"/>
      <c r="F21" s="346"/>
      <c r="G21" s="346"/>
      <c r="H21" s="346"/>
      <c r="I21" s="346"/>
      <c r="J21" s="346"/>
      <c r="K21" s="347"/>
      <c r="L21" s="337"/>
      <c r="M21" s="533" t="s">
        <v>622</v>
      </c>
      <c r="N21" s="558" t="s">
        <v>583</v>
      </c>
      <c r="O21" s="559"/>
      <c r="P21" s="559"/>
      <c r="Q21" s="559"/>
      <c r="R21" s="559"/>
      <c r="S21" s="559"/>
      <c r="T21" s="559"/>
      <c r="U21" s="559"/>
      <c r="V21" s="559"/>
      <c r="W21" s="560"/>
      <c r="Y21" s="538" t="s">
        <v>624</v>
      </c>
      <c r="Z21" s="539" t="s">
        <v>728</v>
      </c>
      <c r="AA21" s="540"/>
      <c r="AB21" s="540"/>
      <c r="AC21" s="541" t="s">
        <v>602</v>
      </c>
      <c r="AD21" s="541"/>
      <c r="AE21" s="541"/>
      <c r="AF21" s="541" t="s">
        <v>607</v>
      </c>
      <c r="AG21" s="541"/>
      <c r="AH21" s="541"/>
      <c r="AI21" s="542"/>
    </row>
    <row r="22" spans="1:35" ht="48" customHeight="1" thickTop="1" thickBot="1">
      <c r="A22" s="344"/>
      <c r="B22" s="375"/>
      <c r="C22" s="376"/>
      <c r="D22" s="376"/>
      <c r="E22" s="376"/>
      <c r="F22" s="376"/>
      <c r="G22" s="376"/>
      <c r="H22" s="376"/>
      <c r="I22" s="376"/>
      <c r="J22" s="376"/>
      <c r="K22" s="377"/>
      <c r="L22" s="337"/>
      <c r="M22" s="533"/>
      <c r="N22" s="561" t="s">
        <v>626</v>
      </c>
      <c r="O22" s="562"/>
      <c r="P22" s="562"/>
      <c r="Q22" s="562"/>
      <c r="R22" s="562"/>
      <c r="S22" s="562"/>
      <c r="T22" s="562"/>
      <c r="U22" s="562"/>
      <c r="V22" s="562"/>
      <c r="W22" s="563"/>
      <c r="Y22" s="538"/>
      <c r="Z22" s="554" t="s">
        <v>729</v>
      </c>
      <c r="AA22" s="555"/>
      <c r="AB22" s="555"/>
      <c r="AC22" s="564" t="s">
        <v>627</v>
      </c>
      <c r="AD22" s="564"/>
      <c r="AE22" s="564"/>
      <c r="AF22" s="564"/>
      <c r="AG22" s="564"/>
      <c r="AH22" s="564"/>
      <c r="AI22" s="565"/>
    </row>
    <row r="23" spans="1:35" ht="28.5" customHeight="1" thickTop="1" thickBot="1">
      <c r="A23" s="411" t="s">
        <v>628</v>
      </c>
      <c r="B23" s="345" t="s">
        <v>578</v>
      </c>
      <c r="C23" s="346"/>
      <c r="D23" s="346"/>
      <c r="E23" s="346"/>
      <c r="F23" s="346"/>
      <c r="G23" s="346" t="s">
        <v>579</v>
      </c>
      <c r="H23" s="346"/>
      <c r="I23" s="346"/>
      <c r="J23" s="346"/>
      <c r="K23" s="347"/>
      <c r="L23" s="337"/>
      <c r="M23" s="533" t="s">
        <v>629</v>
      </c>
      <c r="N23" s="558" t="s">
        <v>582</v>
      </c>
      <c r="O23" s="559"/>
      <c r="P23" s="559"/>
      <c r="Q23" s="559"/>
      <c r="R23" s="559"/>
      <c r="S23" s="559"/>
      <c r="T23" s="559"/>
      <c r="U23" s="559"/>
      <c r="V23" s="559"/>
      <c r="W23" s="560"/>
      <c r="Y23" s="538" t="s">
        <v>630</v>
      </c>
      <c r="Z23" s="566" t="s">
        <v>602</v>
      </c>
      <c r="AA23" s="541"/>
      <c r="AB23" s="541"/>
      <c r="AC23" s="541"/>
      <c r="AD23" s="541"/>
      <c r="AE23" s="541" t="s">
        <v>607</v>
      </c>
      <c r="AF23" s="541"/>
      <c r="AG23" s="541"/>
      <c r="AH23" s="541"/>
      <c r="AI23" s="542"/>
    </row>
    <row r="24" spans="1:35" ht="41.25" customHeight="1" thickTop="1" thickBot="1">
      <c r="A24" s="411"/>
      <c r="B24" s="345" t="s">
        <v>631</v>
      </c>
      <c r="C24" s="346"/>
      <c r="D24" s="346"/>
      <c r="E24" s="346"/>
      <c r="F24" s="346"/>
      <c r="G24" s="346"/>
      <c r="H24" s="346"/>
      <c r="I24" s="346"/>
      <c r="J24" s="346"/>
      <c r="K24" s="347"/>
      <c r="L24" s="337"/>
      <c r="M24" s="533"/>
      <c r="N24" s="561" t="s">
        <v>633</v>
      </c>
      <c r="O24" s="562"/>
      <c r="P24" s="562"/>
      <c r="Q24" s="562"/>
      <c r="R24" s="562"/>
      <c r="S24" s="562"/>
      <c r="T24" s="562"/>
      <c r="U24" s="562"/>
      <c r="V24" s="562"/>
      <c r="W24" s="563"/>
      <c r="Y24" s="538"/>
      <c r="Z24" s="567" t="s">
        <v>730</v>
      </c>
      <c r="AA24" s="568"/>
      <c r="AB24" s="568"/>
      <c r="AC24" s="568"/>
      <c r="AD24" s="568"/>
      <c r="AE24" s="564" t="s">
        <v>634</v>
      </c>
      <c r="AF24" s="564"/>
      <c r="AG24" s="564"/>
      <c r="AH24" s="564"/>
      <c r="AI24" s="565"/>
    </row>
    <row r="25" spans="1:35" ht="30" customHeight="1" thickTop="1" thickBot="1">
      <c r="A25" s="411" t="s">
        <v>635</v>
      </c>
      <c r="B25" s="345" t="s">
        <v>636</v>
      </c>
      <c r="C25" s="346"/>
      <c r="D25" s="346"/>
      <c r="E25" s="346" t="s">
        <v>578</v>
      </c>
      <c r="F25" s="346"/>
      <c r="G25" s="346"/>
      <c r="H25" s="346" t="s">
        <v>579</v>
      </c>
      <c r="I25" s="346"/>
      <c r="J25" s="346"/>
      <c r="K25" s="347"/>
      <c r="L25" s="337"/>
      <c r="M25" s="533" t="s">
        <v>637</v>
      </c>
      <c r="N25" s="534" t="s">
        <v>638</v>
      </c>
      <c r="O25" s="535"/>
      <c r="P25" s="535"/>
      <c r="Q25" s="569" t="s">
        <v>582</v>
      </c>
      <c r="R25" s="559"/>
      <c r="S25" s="559"/>
      <c r="T25" s="559"/>
      <c r="U25" s="559"/>
      <c r="V25" s="559"/>
      <c r="W25" s="560"/>
      <c r="Y25" s="538" t="s">
        <v>639</v>
      </c>
      <c r="Z25" s="539" t="s">
        <v>640</v>
      </c>
      <c r="AA25" s="540"/>
      <c r="AB25" s="540"/>
      <c r="AC25" s="541" t="s">
        <v>602</v>
      </c>
      <c r="AD25" s="541"/>
      <c r="AE25" s="541"/>
      <c r="AF25" s="541" t="s">
        <v>607</v>
      </c>
      <c r="AG25" s="541"/>
      <c r="AH25" s="541"/>
      <c r="AI25" s="542"/>
    </row>
    <row r="26" spans="1:35" ht="36.75" customHeight="1" thickTop="1" thickBot="1">
      <c r="A26" s="411"/>
      <c r="B26" s="345"/>
      <c r="C26" s="346"/>
      <c r="D26" s="346"/>
      <c r="E26" s="346" t="s">
        <v>641</v>
      </c>
      <c r="F26" s="346"/>
      <c r="G26" s="346"/>
      <c r="H26" s="346"/>
      <c r="I26" s="346"/>
      <c r="J26" s="346"/>
      <c r="K26" s="347"/>
      <c r="L26" s="337"/>
      <c r="M26" s="533"/>
      <c r="N26" s="543"/>
      <c r="O26" s="544"/>
      <c r="P26" s="544"/>
      <c r="Q26" s="570" t="s">
        <v>643</v>
      </c>
      <c r="R26" s="571"/>
      <c r="S26" s="571"/>
      <c r="T26" s="571"/>
      <c r="U26" s="571"/>
      <c r="V26" s="571"/>
      <c r="W26" s="572"/>
      <c r="Y26" s="538"/>
      <c r="Z26" s="547"/>
      <c r="AA26" s="346"/>
      <c r="AB26" s="346"/>
      <c r="AC26" s="346" t="s">
        <v>731</v>
      </c>
      <c r="AD26" s="346"/>
      <c r="AE26" s="346"/>
      <c r="AF26" s="346" t="s">
        <v>644</v>
      </c>
      <c r="AG26" s="346"/>
      <c r="AH26" s="346"/>
      <c r="AI26" s="573"/>
    </row>
    <row r="27" spans="1:35" ht="20.25" thickTop="1" thickBot="1">
      <c r="A27" s="411"/>
      <c r="B27" s="345" t="s">
        <v>645</v>
      </c>
      <c r="C27" s="346"/>
      <c r="D27" s="346"/>
      <c r="E27" s="346" t="s">
        <v>578</v>
      </c>
      <c r="F27" s="346"/>
      <c r="G27" s="346"/>
      <c r="H27" s="346" t="s">
        <v>579</v>
      </c>
      <c r="I27" s="346"/>
      <c r="J27" s="346"/>
      <c r="K27" s="347"/>
      <c r="L27" s="337"/>
      <c r="M27" s="533"/>
      <c r="N27" s="543" t="s">
        <v>646</v>
      </c>
      <c r="O27" s="544"/>
      <c r="P27" s="544"/>
      <c r="Q27" s="574" t="s">
        <v>582</v>
      </c>
      <c r="R27" s="575"/>
      <c r="S27" s="575"/>
      <c r="T27" s="575"/>
      <c r="U27" s="575"/>
      <c r="V27" s="575"/>
      <c r="W27" s="576"/>
      <c r="Y27" s="538"/>
      <c r="Z27" s="547" t="s">
        <v>647</v>
      </c>
      <c r="AA27" s="346"/>
      <c r="AB27" s="346"/>
      <c r="AC27" s="548" t="s">
        <v>602</v>
      </c>
      <c r="AD27" s="548"/>
      <c r="AE27" s="548"/>
      <c r="AF27" s="548" t="s">
        <v>607</v>
      </c>
      <c r="AG27" s="548"/>
      <c r="AH27" s="548"/>
      <c r="AI27" s="549"/>
    </row>
    <row r="28" spans="1:35" ht="36.75" customHeight="1" thickTop="1" thickBot="1">
      <c r="A28" s="411"/>
      <c r="B28" s="345"/>
      <c r="C28" s="346"/>
      <c r="D28" s="346"/>
      <c r="E28" s="346" t="s">
        <v>641</v>
      </c>
      <c r="F28" s="346"/>
      <c r="G28" s="346"/>
      <c r="H28" s="346"/>
      <c r="I28" s="346"/>
      <c r="J28" s="346"/>
      <c r="K28" s="347"/>
      <c r="L28" s="337"/>
      <c r="M28" s="533"/>
      <c r="N28" s="543"/>
      <c r="O28" s="544"/>
      <c r="P28" s="544"/>
      <c r="Q28" s="570" t="s">
        <v>643</v>
      </c>
      <c r="R28" s="571"/>
      <c r="S28" s="571"/>
      <c r="T28" s="571"/>
      <c r="U28" s="571"/>
      <c r="V28" s="571"/>
      <c r="W28" s="572"/>
      <c r="Y28" s="538"/>
      <c r="Z28" s="547"/>
      <c r="AA28" s="346"/>
      <c r="AB28" s="346"/>
      <c r="AC28" s="346" t="str">
        <f>AC26</f>
        <v>Если нет, что нужно?</v>
      </c>
      <c r="AD28" s="346"/>
      <c r="AE28" s="346"/>
      <c r="AF28" s="346" t="s">
        <v>644</v>
      </c>
      <c r="AG28" s="346"/>
      <c r="AH28" s="346"/>
      <c r="AI28" s="573"/>
    </row>
    <row r="29" spans="1:35" ht="20.25" thickTop="1" thickBot="1">
      <c r="A29" s="411"/>
      <c r="B29" s="345" t="s">
        <v>648</v>
      </c>
      <c r="C29" s="346"/>
      <c r="D29" s="346"/>
      <c r="E29" s="346" t="s">
        <v>578</v>
      </c>
      <c r="F29" s="346"/>
      <c r="G29" s="346"/>
      <c r="H29" s="346" t="s">
        <v>579</v>
      </c>
      <c r="I29" s="346"/>
      <c r="J29" s="346"/>
      <c r="K29" s="347"/>
      <c r="L29" s="337"/>
      <c r="M29" s="533"/>
      <c r="N29" s="543" t="s">
        <v>649</v>
      </c>
      <c r="O29" s="544"/>
      <c r="P29" s="544"/>
      <c r="Q29" s="574" t="s">
        <v>582</v>
      </c>
      <c r="R29" s="575"/>
      <c r="S29" s="575"/>
      <c r="T29" s="575"/>
      <c r="U29" s="575"/>
      <c r="V29" s="575"/>
      <c r="W29" s="576"/>
      <c r="Y29" s="538"/>
      <c r="Z29" s="547" t="s">
        <v>650</v>
      </c>
      <c r="AA29" s="346"/>
      <c r="AB29" s="346"/>
      <c r="AC29" s="548" t="s">
        <v>602</v>
      </c>
      <c r="AD29" s="548"/>
      <c r="AE29" s="548"/>
      <c r="AF29" s="548" t="s">
        <v>607</v>
      </c>
      <c r="AG29" s="548"/>
      <c r="AH29" s="548"/>
      <c r="AI29" s="549"/>
    </row>
    <row r="30" spans="1:35" ht="39.75" customHeight="1" thickTop="1" thickBot="1">
      <c r="A30" s="411"/>
      <c r="B30" s="345"/>
      <c r="C30" s="346"/>
      <c r="D30" s="346"/>
      <c r="E30" s="346" t="s">
        <v>641</v>
      </c>
      <c r="F30" s="346"/>
      <c r="G30" s="346"/>
      <c r="H30" s="346"/>
      <c r="I30" s="346"/>
      <c r="J30" s="346"/>
      <c r="K30" s="347"/>
      <c r="L30" s="337"/>
      <c r="M30" s="533"/>
      <c r="N30" s="550"/>
      <c r="O30" s="551"/>
      <c r="P30" s="551"/>
      <c r="Q30" s="577" t="s">
        <v>651</v>
      </c>
      <c r="R30" s="562"/>
      <c r="S30" s="562"/>
      <c r="T30" s="562"/>
      <c r="U30" s="562"/>
      <c r="V30" s="562"/>
      <c r="W30" s="563"/>
      <c r="Y30" s="538"/>
      <c r="Z30" s="554"/>
      <c r="AA30" s="555"/>
      <c r="AB30" s="555"/>
      <c r="AC30" s="555" t="str">
        <f>AC26</f>
        <v>Если нет, что нужно?</v>
      </c>
      <c r="AD30" s="555"/>
      <c r="AE30" s="555"/>
      <c r="AF30" s="564" t="s">
        <v>652</v>
      </c>
      <c r="AG30" s="564"/>
      <c r="AH30" s="564"/>
      <c r="AI30" s="565"/>
    </row>
    <row r="31" spans="1:35" ht="20.25" thickTop="1" thickBot="1">
      <c r="A31" s="411" t="s">
        <v>653</v>
      </c>
      <c r="B31" s="345" t="s">
        <v>654</v>
      </c>
      <c r="C31" s="346"/>
      <c r="D31" s="346"/>
      <c r="E31" s="346" t="s">
        <v>578</v>
      </c>
      <c r="F31" s="346"/>
      <c r="G31" s="346"/>
      <c r="H31" s="346" t="s">
        <v>579</v>
      </c>
      <c r="I31" s="346"/>
      <c r="J31" s="346"/>
      <c r="K31" s="347"/>
      <c r="L31" s="337"/>
      <c r="M31" s="533" t="s">
        <v>655</v>
      </c>
      <c r="N31" s="534" t="s">
        <v>656</v>
      </c>
      <c r="O31" s="535"/>
      <c r="P31" s="535"/>
      <c r="Q31" s="536" t="s">
        <v>582</v>
      </c>
      <c r="R31" s="536"/>
      <c r="S31" s="536"/>
      <c r="T31" s="536"/>
      <c r="U31" s="536"/>
      <c r="V31" s="536"/>
      <c r="W31" s="537"/>
      <c r="Y31" s="538" t="s">
        <v>657</v>
      </c>
      <c r="Z31" s="539" t="s">
        <v>658</v>
      </c>
      <c r="AA31" s="540"/>
      <c r="AB31" s="540"/>
      <c r="AC31" s="541" t="s">
        <v>602</v>
      </c>
      <c r="AD31" s="541"/>
      <c r="AE31" s="541"/>
      <c r="AF31" s="541" t="s">
        <v>607</v>
      </c>
      <c r="AG31" s="541"/>
      <c r="AH31" s="541"/>
      <c r="AI31" s="542"/>
    </row>
    <row r="32" spans="1:35" ht="20.25" thickTop="1" thickBot="1">
      <c r="A32" s="411"/>
      <c r="B32" s="345" t="s">
        <v>659</v>
      </c>
      <c r="C32" s="346"/>
      <c r="D32" s="346"/>
      <c r="E32" s="346" t="s">
        <v>578</v>
      </c>
      <c r="F32" s="346"/>
      <c r="G32" s="346"/>
      <c r="H32" s="346" t="s">
        <v>579</v>
      </c>
      <c r="I32" s="346"/>
      <c r="J32" s="346"/>
      <c r="K32" s="347"/>
      <c r="L32" s="337"/>
      <c r="M32" s="533"/>
      <c r="N32" s="543" t="s">
        <v>660</v>
      </c>
      <c r="O32" s="544"/>
      <c r="P32" s="544"/>
      <c r="Q32" s="545"/>
      <c r="R32" s="545"/>
      <c r="S32" s="545"/>
      <c r="T32" s="545" t="s">
        <v>583</v>
      </c>
      <c r="U32" s="545"/>
      <c r="V32" s="545"/>
      <c r="W32" s="546"/>
      <c r="Y32" s="538"/>
      <c r="Z32" s="547" t="s">
        <v>661</v>
      </c>
      <c r="AA32" s="346"/>
      <c r="AB32" s="346"/>
      <c r="AC32" s="548" t="s">
        <v>602</v>
      </c>
      <c r="AD32" s="548"/>
      <c r="AE32" s="548"/>
      <c r="AF32" s="548" t="s">
        <v>607</v>
      </c>
      <c r="AG32" s="548"/>
      <c r="AH32" s="548"/>
      <c r="AI32" s="549"/>
    </row>
    <row r="33" spans="1:35" ht="39.75" customHeight="1" thickTop="1" thickBot="1">
      <c r="A33" s="411"/>
      <c r="B33" s="345" t="s">
        <v>662</v>
      </c>
      <c r="C33" s="346"/>
      <c r="D33" s="346"/>
      <c r="E33" s="346" t="s">
        <v>578</v>
      </c>
      <c r="F33" s="346"/>
      <c r="G33" s="346"/>
      <c r="H33" s="346" t="s">
        <v>579</v>
      </c>
      <c r="I33" s="346"/>
      <c r="J33" s="346"/>
      <c r="K33" s="347"/>
      <c r="L33" s="337"/>
      <c r="M33" s="533"/>
      <c r="N33" s="550" t="s">
        <v>663</v>
      </c>
      <c r="O33" s="551"/>
      <c r="P33" s="551"/>
      <c r="Q33" s="552" t="s">
        <v>582</v>
      </c>
      <c r="R33" s="552"/>
      <c r="S33" s="552"/>
      <c r="T33" s="552"/>
      <c r="U33" s="552"/>
      <c r="V33" s="552"/>
      <c r="W33" s="553"/>
      <c r="Y33" s="538"/>
      <c r="Z33" s="554" t="s">
        <v>664</v>
      </c>
      <c r="AA33" s="555"/>
      <c r="AB33" s="555"/>
      <c r="AC33" s="556" t="s">
        <v>602</v>
      </c>
      <c r="AD33" s="556"/>
      <c r="AE33" s="556"/>
      <c r="AF33" s="556" t="s">
        <v>607</v>
      </c>
      <c r="AG33" s="556"/>
      <c r="AH33" s="556"/>
      <c r="AI33" s="557"/>
    </row>
    <row r="34" spans="1:35" ht="30" customHeight="1" thickTop="1" thickBot="1">
      <c r="A34" s="344"/>
      <c r="B34" s="375"/>
      <c r="C34" s="376"/>
      <c r="D34" s="376"/>
      <c r="E34" s="376"/>
      <c r="F34" s="376"/>
      <c r="G34" s="376"/>
      <c r="H34" s="376"/>
      <c r="I34" s="376"/>
      <c r="J34" s="376"/>
      <c r="K34" s="377"/>
      <c r="L34" s="337"/>
      <c r="M34" s="533" t="s">
        <v>665</v>
      </c>
      <c r="N34" s="534" t="s">
        <v>666</v>
      </c>
      <c r="O34" s="535"/>
      <c r="P34" s="535"/>
      <c r="Q34" s="536" t="s">
        <v>582</v>
      </c>
      <c r="R34" s="536"/>
      <c r="S34" s="536"/>
      <c r="T34" s="536"/>
      <c r="U34" s="536"/>
      <c r="V34" s="536"/>
      <c r="W34" s="537"/>
      <c r="Y34" s="538" t="s">
        <v>667</v>
      </c>
      <c r="Z34" s="539" t="s">
        <v>668</v>
      </c>
      <c r="AA34" s="540"/>
      <c r="AB34" s="540"/>
      <c r="AC34" s="541" t="s">
        <v>602</v>
      </c>
      <c r="AD34" s="541"/>
      <c r="AE34" s="541"/>
      <c r="AF34" s="541" t="s">
        <v>607</v>
      </c>
      <c r="AG34" s="541"/>
      <c r="AH34" s="541"/>
      <c r="AI34" s="542"/>
    </row>
    <row r="35" spans="1:35" ht="44.25" customHeight="1" thickTop="1" thickBot="1">
      <c r="A35" s="344"/>
      <c r="B35" s="375"/>
      <c r="C35" s="376"/>
      <c r="D35" s="376"/>
      <c r="E35" s="376"/>
      <c r="F35" s="376"/>
      <c r="G35" s="376"/>
      <c r="H35" s="376"/>
      <c r="I35" s="376"/>
      <c r="J35" s="376"/>
      <c r="K35" s="377"/>
      <c r="L35" s="337"/>
      <c r="M35" s="533"/>
      <c r="N35" s="543" t="s">
        <v>669</v>
      </c>
      <c r="O35" s="544"/>
      <c r="P35" s="544"/>
      <c r="Q35" s="545" t="s">
        <v>582</v>
      </c>
      <c r="R35" s="545"/>
      <c r="S35" s="545"/>
      <c r="T35" s="545"/>
      <c r="U35" s="545"/>
      <c r="V35" s="545"/>
      <c r="W35" s="546"/>
      <c r="Y35" s="538"/>
      <c r="Z35" s="547" t="s">
        <v>670</v>
      </c>
      <c r="AA35" s="346"/>
      <c r="AB35" s="346"/>
      <c r="AC35" s="548" t="s">
        <v>602</v>
      </c>
      <c r="AD35" s="548"/>
      <c r="AE35" s="548"/>
      <c r="AF35" s="548" t="s">
        <v>607</v>
      </c>
      <c r="AG35" s="548"/>
      <c r="AH35" s="548"/>
      <c r="AI35" s="549"/>
    </row>
    <row r="36" spans="1:35" ht="30" customHeight="1" thickTop="1" thickBot="1">
      <c r="A36" s="344"/>
      <c r="B36" s="375"/>
      <c r="C36" s="376"/>
      <c r="D36" s="376"/>
      <c r="E36" s="376"/>
      <c r="F36" s="376"/>
      <c r="G36" s="376"/>
      <c r="H36" s="376"/>
      <c r="I36" s="376"/>
      <c r="J36" s="376"/>
      <c r="K36" s="377"/>
      <c r="L36" s="337"/>
      <c r="M36" s="533"/>
      <c r="N36" s="543" t="s">
        <v>671</v>
      </c>
      <c r="O36" s="544"/>
      <c r="P36" s="544"/>
      <c r="Q36" s="545"/>
      <c r="R36" s="545"/>
      <c r="S36" s="545"/>
      <c r="T36" s="545" t="s">
        <v>583</v>
      </c>
      <c r="U36" s="545"/>
      <c r="V36" s="545"/>
      <c r="W36" s="546"/>
      <c r="Y36" s="538"/>
      <c r="Z36" s="547" t="s">
        <v>672</v>
      </c>
      <c r="AA36" s="346"/>
      <c r="AB36" s="346"/>
      <c r="AC36" s="548" t="s">
        <v>602</v>
      </c>
      <c r="AD36" s="548"/>
      <c r="AE36" s="548"/>
      <c r="AF36" s="548" t="s">
        <v>607</v>
      </c>
      <c r="AG36" s="548"/>
      <c r="AH36" s="548"/>
      <c r="AI36" s="549"/>
    </row>
    <row r="37" spans="1:35" ht="44.25" customHeight="1" thickTop="1" thickBot="1">
      <c r="A37" s="344"/>
      <c r="B37" s="375"/>
      <c r="C37" s="376"/>
      <c r="D37" s="376"/>
      <c r="E37" s="376"/>
      <c r="F37" s="376"/>
      <c r="G37" s="376"/>
      <c r="H37" s="376"/>
      <c r="I37" s="376"/>
      <c r="J37" s="376"/>
      <c r="K37" s="377"/>
      <c r="L37" s="337"/>
      <c r="M37" s="533"/>
      <c r="N37" s="550" t="s">
        <v>673</v>
      </c>
      <c r="O37" s="551"/>
      <c r="P37" s="551"/>
      <c r="Q37" s="552"/>
      <c r="R37" s="552"/>
      <c r="S37" s="552"/>
      <c r="T37" s="552" t="s">
        <v>583</v>
      </c>
      <c r="U37" s="552"/>
      <c r="V37" s="552"/>
      <c r="W37" s="553"/>
      <c r="Y37" s="538"/>
      <c r="Z37" s="554" t="s">
        <v>674</v>
      </c>
      <c r="AA37" s="555"/>
      <c r="AB37" s="555"/>
      <c r="AC37" s="556" t="s">
        <v>602</v>
      </c>
      <c r="AD37" s="556"/>
      <c r="AE37" s="556"/>
      <c r="AF37" s="556" t="s">
        <v>607</v>
      </c>
      <c r="AG37" s="556"/>
      <c r="AH37" s="556"/>
      <c r="AI37" s="557"/>
    </row>
    <row r="38" spans="1:35" ht="43.5" customHeight="1" thickTop="1" thickBot="1">
      <c r="A38" s="344" t="s">
        <v>675</v>
      </c>
      <c r="B38" s="375" t="s">
        <v>654</v>
      </c>
      <c r="C38" s="346" t="s">
        <v>578</v>
      </c>
      <c r="D38" s="346"/>
      <c r="E38" s="346" t="s">
        <v>579</v>
      </c>
      <c r="F38" s="346"/>
      <c r="G38" s="376" t="s">
        <v>676</v>
      </c>
      <c r="H38" s="346" t="s">
        <v>578</v>
      </c>
      <c r="I38" s="346"/>
      <c r="J38" s="346"/>
      <c r="K38" s="377" t="s">
        <v>579</v>
      </c>
      <c r="L38" s="337"/>
      <c r="M38" s="526" t="s">
        <v>677</v>
      </c>
      <c r="N38" s="578" t="s">
        <v>360</v>
      </c>
      <c r="O38" s="578"/>
      <c r="P38" s="578"/>
      <c r="Q38" s="579" t="s">
        <v>582</v>
      </c>
      <c r="R38" s="579"/>
      <c r="S38" s="578" t="s">
        <v>376</v>
      </c>
      <c r="T38" s="578"/>
      <c r="U38" s="578"/>
      <c r="V38" s="579" t="s">
        <v>582</v>
      </c>
      <c r="W38" s="579"/>
      <c r="Y38" s="338" t="s">
        <v>678</v>
      </c>
      <c r="Z38" s="528" t="s">
        <v>61</v>
      </c>
      <c r="AA38" s="528"/>
      <c r="AB38" s="528"/>
      <c r="AC38" s="348" t="s">
        <v>602</v>
      </c>
      <c r="AD38" s="348" t="s">
        <v>607</v>
      </c>
      <c r="AE38" s="528" t="s">
        <v>80</v>
      </c>
      <c r="AF38" s="528"/>
      <c r="AG38" s="528"/>
      <c r="AH38" s="348" t="s">
        <v>602</v>
      </c>
      <c r="AI38" s="348" t="s">
        <v>607</v>
      </c>
    </row>
    <row r="39" spans="1:35" ht="30.75" customHeight="1" thickTop="1" thickBot="1">
      <c r="A39" s="411" t="s">
        <v>679</v>
      </c>
      <c r="B39" s="441" t="s">
        <v>680</v>
      </c>
      <c r="C39" s="442"/>
      <c r="D39" s="442" t="s">
        <v>681</v>
      </c>
      <c r="E39" s="442"/>
      <c r="F39" s="442"/>
      <c r="G39" s="442" t="s">
        <v>549</v>
      </c>
      <c r="H39" s="442"/>
      <c r="I39" s="442" t="s">
        <v>551</v>
      </c>
      <c r="J39" s="442"/>
      <c r="K39" s="443"/>
      <c r="L39" s="444"/>
      <c r="M39" s="533" t="s">
        <v>682</v>
      </c>
      <c r="N39" s="580" t="s">
        <v>683</v>
      </c>
      <c r="O39" s="581"/>
      <c r="P39" s="581" t="s">
        <v>684</v>
      </c>
      <c r="Q39" s="581"/>
      <c r="R39" s="581"/>
      <c r="S39" s="581" t="s">
        <v>685</v>
      </c>
      <c r="T39" s="581"/>
      <c r="U39" s="581" t="s">
        <v>686</v>
      </c>
      <c r="V39" s="581"/>
      <c r="W39" s="582"/>
      <c r="Y39" s="538" t="s">
        <v>687</v>
      </c>
      <c r="Z39" s="583" t="s">
        <v>688</v>
      </c>
      <c r="AA39" s="584"/>
      <c r="AB39" s="584" t="s">
        <v>689</v>
      </c>
      <c r="AC39" s="584"/>
      <c r="AD39" s="584"/>
      <c r="AE39" s="584" t="s">
        <v>279</v>
      </c>
      <c r="AF39" s="584"/>
      <c r="AG39" s="584" t="s">
        <v>690</v>
      </c>
      <c r="AH39" s="584"/>
      <c r="AI39" s="585"/>
    </row>
    <row r="40" spans="1:35" ht="173.25" customHeight="1" thickTop="1" thickBot="1">
      <c r="A40" s="411"/>
      <c r="B40" s="453" t="s">
        <v>691</v>
      </c>
      <c r="C40" s="454"/>
      <c r="D40" s="454" t="s">
        <v>692</v>
      </c>
      <c r="E40" s="454"/>
      <c r="F40" s="454"/>
      <c r="G40" s="454" t="s">
        <v>692</v>
      </c>
      <c r="H40" s="454"/>
      <c r="I40" s="454" t="s">
        <v>692</v>
      </c>
      <c r="J40" s="454"/>
      <c r="K40" s="455"/>
      <c r="L40" s="456"/>
      <c r="M40" s="533"/>
      <c r="N40" s="586" t="str">
        <f>'БП-Eng.'!E241</f>
        <v>High demand.
Excellent quality of goods, Import substitution, improved hygiene conditions, job creation, etc.</v>
      </c>
      <c r="O40" s="587"/>
      <c r="P40" s="588" t="str">
        <f>'БП-Eng.'!E242</f>
        <v>Targeted marketing measures are needed to promote products in the retail market.</v>
      </c>
      <c r="Q40" s="589"/>
      <c r="R40" s="589"/>
      <c r="S40" s="588" t="str">
        <f>'БП-Eng.'!E243</f>
        <v>Opportunities to expand the product range.Attracting new technologies</v>
      </c>
      <c r="T40" s="589"/>
      <c r="U40" s="588" t="str">
        <f>'БП-Eng.'!E244</f>
        <v>High competition
Technical problems in production.</v>
      </c>
      <c r="V40" s="589"/>
      <c r="W40" s="590"/>
      <c r="Y40" s="538"/>
      <c r="Z40" s="591" t="s">
        <v>732</v>
      </c>
      <c r="AA40" s="555"/>
      <c r="AB40" s="592" t="s">
        <v>733</v>
      </c>
      <c r="AC40" s="555"/>
      <c r="AD40" s="555"/>
      <c r="AE40" s="592" t="s">
        <v>734</v>
      </c>
      <c r="AF40" s="555"/>
      <c r="AG40" s="592" t="s">
        <v>735</v>
      </c>
      <c r="AH40" s="555"/>
      <c r="AI40" s="593"/>
    </row>
    <row r="41" spans="1:35" ht="41.25" customHeight="1" thickTop="1" thickBot="1">
      <c r="A41" s="411" t="s">
        <v>693</v>
      </c>
      <c r="B41" s="345" t="s">
        <v>694</v>
      </c>
      <c r="C41" s="346"/>
      <c r="D41" s="346"/>
      <c r="E41" s="346"/>
      <c r="F41" s="346"/>
      <c r="G41" s="346" t="s">
        <v>695</v>
      </c>
      <c r="H41" s="346"/>
      <c r="I41" s="346"/>
      <c r="J41" s="346"/>
      <c r="K41" s="347"/>
      <c r="L41" s="337"/>
      <c r="M41" s="594" t="s">
        <v>537</v>
      </c>
      <c r="N41" s="595">
        <f>ПаспортРУС!Z41</f>
        <v>0.62500174823124821</v>
      </c>
      <c r="O41" s="595"/>
      <c r="P41" s="595"/>
      <c r="Q41" s="595"/>
      <c r="R41" s="595"/>
      <c r="S41" s="595"/>
      <c r="T41" s="595"/>
      <c r="U41" s="595"/>
      <c r="V41" s="595"/>
      <c r="W41" s="595"/>
      <c r="Y41" s="466" t="s">
        <v>268</v>
      </c>
      <c r="Z41" s="596">
        <v>0.10839873986813564</v>
      </c>
      <c r="AA41" s="596"/>
      <c r="AB41" s="596"/>
      <c r="AC41" s="596"/>
      <c r="AD41" s="596"/>
      <c r="AE41" s="596"/>
      <c r="AF41" s="596"/>
      <c r="AG41" s="596"/>
      <c r="AH41" s="596"/>
      <c r="AI41" s="596"/>
    </row>
    <row r="42" spans="1:35" ht="41.25" customHeight="1" thickTop="1" thickBot="1">
      <c r="A42" s="411"/>
      <c r="B42" s="375"/>
      <c r="C42" s="376"/>
      <c r="D42" s="376"/>
      <c r="E42" s="376"/>
      <c r="F42" s="376"/>
      <c r="G42" s="376"/>
      <c r="H42" s="376"/>
      <c r="I42" s="376"/>
      <c r="J42" s="376"/>
      <c r="K42" s="377"/>
      <c r="L42" s="337"/>
      <c r="M42" s="594" t="s">
        <v>538</v>
      </c>
      <c r="N42" s="597">
        <f>ПаспортРУС!Z42</f>
        <v>106354124.0613299</v>
      </c>
      <c r="O42" s="527"/>
      <c r="P42" s="527"/>
      <c r="Q42" s="527"/>
      <c r="R42" s="527"/>
      <c r="S42" s="527"/>
      <c r="T42" s="527"/>
      <c r="U42" s="527"/>
      <c r="V42" s="527"/>
      <c r="W42" s="527"/>
      <c r="Y42" s="466" t="s">
        <v>269</v>
      </c>
      <c r="Z42" s="598">
        <v>958739.36945756758</v>
      </c>
      <c r="AA42" s="528"/>
      <c r="AB42" s="528"/>
      <c r="AC42" s="528"/>
      <c r="AD42" s="528"/>
      <c r="AE42" s="528"/>
      <c r="AF42" s="528"/>
      <c r="AG42" s="528"/>
      <c r="AH42" s="528"/>
      <c r="AI42" s="528"/>
    </row>
    <row r="43" spans="1:35" ht="42" customHeight="1" thickTop="1" thickBot="1">
      <c r="A43" s="411"/>
      <c r="B43" s="375"/>
      <c r="C43" s="376"/>
      <c r="D43" s="376"/>
      <c r="E43" s="376"/>
      <c r="F43" s="376"/>
      <c r="G43" s="376"/>
      <c r="H43" s="376"/>
      <c r="I43" s="376"/>
      <c r="J43" s="376"/>
      <c r="K43" s="377"/>
      <c r="L43" s="337"/>
      <c r="M43" s="594" t="s">
        <v>539</v>
      </c>
      <c r="N43" s="599">
        <f>ПаспортРУС!Z43</f>
        <v>15.403499649437107</v>
      </c>
      <c r="O43" s="527"/>
      <c r="P43" s="527"/>
      <c r="Q43" s="527"/>
      <c r="R43" s="527"/>
      <c r="S43" s="527"/>
      <c r="T43" s="527"/>
      <c r="U43" s="527"/>
      <c r="V43" s="527"/>
      <c r="W43" s="527"/>
      <c r="Y43" s="466" t="s">
        <v>270</v>
      </c>
      <c r="Z43" s="600">
        <v>1.2552798753725618</v>
      </c>
      <c r="AA43" s="528"/>
      <c r="AB43" s="528"/>
      <c r="AC43" s="528"/>
      <c r="AD43" s="528"/>
      <c r="AE43" s="528"/>
      <c r="AF43" s="528"/>
      <c r="AG43" s="528"/>
      <c r="AH43" s="528"/>
      <c r="AI43" s="528"/>
    </row>
    <row r="44" spans="1:35" ht="42.75" customHeight="1" thickTop="1" thickBot="1">
      <c r="A44" s="411" t="s">
        <v>696</v>
      </c>
      <c r="B44" s="345" t="s">
        <v>697</v>
      </c>
      <c r="C44" s="346"/>
      <c r="D44" s="346"/>
      <c r="E44" s="346" t="s">
        <v>578</v>
      </c>
      <c r="F44" s="346"/>
      <c r="G44" s="346"/>
      <c r="H44" s="346" t="s">
        <v>579</v>
      </c>
      <c r="I44" s="346"/>
      <c r="J44" s="346"/>
      <c r="K44" s="347"/>
      <c r="L44" s="337"/>
      <c r="M44" s="601" t="s">
        <v>698</v>
      </c>
      <c r="N44" s="534" t="s">
        <v>699</v>
      </c>
      <c r="O44" s="535"/>
      <c r="P44" s="535"/>
      <c r="Q44" s="602">
        <f>ПаспортРУС!AC44</f>
        <v>1810158.5395809524</v>
      </c>
      <c r="R44" s="603"/>
      <c r="S44" s="603"/>
      <c r="T44" s="603"/>
      <c r="U44" s="603"/>
      <c r="V44" s="603"/>
      <c r="W44" s="604"/>
      <c r="Y44" s="605" t="s">
        <v>700</v>
      </c>
      <c r="Z44" s="539" t="s">
        <v>224</v>
      </c>
      <c r="AA44" s="540"/>
      <c r="AB44" s="540"/>
      <c r="AC44" s="606">
        <v>1080875</v>
      </c>
      <c r="AD44" s="607"/>
      <c r="AE44" s="607"/>
      <c r="AF44" s="607"/>
      <c r="AG44" s="607"/>
      <c r="AH44" s="607"/>
      <c r="AI44" s="608"/>
    </row>
    <row r="45" spans="1:35" ht="33" customHeight="1" thickTop="1" thickBot="1">
      <c r="A45" s="411"/>
      <c r="B45" s="345" t="s">
        <v>701</v>
      </c>
      <c r="C45" s="346"/>
      <c r="D45" s="346"/>
      <c r="E45" s="346" t="s">
        <v>578</v>
      </c>
      <c r="F45" s="346"/>
      <c r="G45" s="346"/>
      <c r="H45" s="346" t="s">
        <v>579</v>
      </c>
      <c r="I45" s="346"/>
      <c r="J45" s="346"/>
      <c r="K45" s="347"/>
      <c r="L45" s="337"/>
      <c r="M45" s="601"/>
      <c r="N45" s="609" t="s">
        <v>702</v>
      </c>
      <c r="O45" s="544"/>
      <c r="P45" s="544"/>
      <c r="Q45" s="610">
        <f>ПаспортРУС!AC45</f>
        <v>5573750</v>
      </c>
      <c r="R45" s="611"/>
      <c r="S45" s="611"/>
      <c r="T45" s="611"/>
      <c r="U45" s="611"/>
      <c r="V45" s="611"/>
      <c r="W45" s="612"/>
      <c r="Y45" s="605"/>
      <c r="Z45" s="613" t="s">
        <v>225</v>
      </c>
      <c r="AA45" s="346"/>
      <c r="AB45" s="346"/>
      <c r="AC45" s="614">
        <v>2183014</v>
      </c>
      <c r="AD45" s="615"/>
      <c r="AE45" s="615"/>
      <c r="AF45" s="615"/>
      <c r="AG45" s="615"/>
      <c r="AH45" s="615"/>
      <c r="AI45" s="616"/>
    </row>
    <row r="46" spans="1:35" ht="31.5" customHeight="1" thickTop="1" thickBot="1">
      <c r="A46" s="411"/>
      <c r="B46" s="345" t="s">
        <v>703</v>
      </c>
      <c r="C46" s="346"/>
      <c r="D46" s="346"/>
      <c r="E46" s="346" t="s">
        <v>578</v>
      </c>
      <c r="F46" s="346"/>
      <c r="G46" s="346"/>
      <c r="H46" s="346" t="s">
        <v>579</v>
      </c>
      <c r="I46" s="346"/>
      <c r="J46" s="346"/>
      <c r="K46" s="347"/>
      <c r="L46" s="337"/>
      <c r="M46" s="601"/>
      <c r="N46" s="543" t="s">
        <v>704</v>
      </c>
      <c r="O46" s="544"/>
      <c r="P46" s="544"/>
      <c r="Q46" s="610">
        <f>ПаспортРУС!AC46</f>
        <v>0</v>
      </c>
      <c r="R46" s="611"/>
      <c r="S46" s="611"/>
      <c r="T46" s="611"/>
      <c r="U46" s="611"/>
      <c r="V46" s="611"/>
      <c r="W46" s="612"/>
      <c r="Y46" s="605"/>
      <c r="Z46" s="547" t="s">
        <v>736</v>
      </c>
      <c r="AA46" s="346"/>
      <c r="AB46" s="346"/>
      <c r="AC46" s="614">
        <v>0</v>
      </c>
      <c r="AD46" s="615"/>
      <c r="AE46" s="615"/>
      <c r="AF46" s="615"/>
      <c r="AG46" s="615"/>
      <c r="AH46" s="615"/>
      <c r="AI46" s="616"/>
    </row>
    <row r="47" spans="1:35" ht="39" customHeight="1" thickTop="1" thickBot="1">
      <c r="A47" s="344"/>
      <c r="B47" s="375"/>
      <c r="C47" s="376"/>
      <c r="D47" s="376"/>
      <c r="E47" s="376"/>
      <c r="F47" s="376"/>
      <c r="G47" s="376"/>
      <c r="H47" s="376"/>
      <c r="I47" s="376"/>
      <c r="J47" s="376"/>
      <c r="K47" s="377"/>
      <c r="L47" s="337"/>
      <c r="M47" s="533" t="s">
        <v>706</v>
      </c>
      <c r="N47" s="617" t="s">
        <v>737</v>
      </c>
      <c r="O47" s="618"/>
      <c r="P47" s="619"/>
      <c r="Q47" s="617" t="s">
        <v>708</v>
      </c>
      <c r="R47" s="618"/>
      <c r="S47" s="619"/>
      <c r="T47" s="617" t="s">
        <v>709</v>
      </c>
      <c r="U47" s="618"/>
      <c r="V47" s="618"/>
      <c r="W47" s="619"/>
      <c r="Y47" s="538" t="s">
        <v>710</v>
      </c>
      <c r="Z47" s="620" t="s">
        <v>711</v>
      </c>
      <c r="AA47" s="607"/>
      <c r="AB47" s="608"/>
      <c r="AC47" s="620" t="s">
        <v>712</v>
      </c>
      <c r="AD47" s="607"/>
      <c r="AE47" s="608"/>
      <c r="AF47" s="621" t="s">
        <v>713</v>
      </c>
      <c r="AG47" s="607"/>
      <c r="AH47" s="607"/>
      <c r="AI47" s="608"/>
    </row>
    <row r="48" spans="1:35" ht="54.75" customHeight="1" thickTop="1" thickBot="1">
      <c r="A48" s="344"/>
      <c r="B48" s="375"/>
      <c r="C48" s="376"/>
      <c r="D48" s="376"/>
      <c r="E48" s="376"/>
      <c r="F48" s="376"/>
      <c r="G48" s="376"/>
      <c r="H48" s="376"/>
      <c r="I48" s="376"/>
      <c r="J48" s="376"/>
      <c r="K48" s="377"/>
      <c r="L48" s="337"/>
      <c r="M48" s="533"/>
      <c r="N48" s="622" t="str">
        <f>ПаспортРУС!Z48</f>
        <v>Кuldashev  К.К</v>
      </c>
      <c r="O48" s="623" t="str">
        <f>ПаспортРУС!AA48</f>
        <v>тел. 998 94 5692035
Mail</v>
      </c>
      <c r="P48" s="624"/>
      <c r="Q48" s="622" t="str">
        <f>ПаспортРУС!AC48</f>
        <v>Sh. Abdullaeva</v>
      </c>
      <c r="R48" s="623" t="s">
        <v>716</v>
      </c>
      <c r="S48" s="624"/>
      <c r="T48" s="625" t="s">
        <v>717</v>
      </c>
      <c r="U48" s="626"/>
      <c r="V48" s="626"/>
      <c r="W48" s="627"/>
      <c r="Y48" s="538"/>
      <c r="Z48" s="506" t="s">
        <v>714</v>
      </c>
      <c r="AA48" s="628" t="s">
        <v>715</v>
      </c>
      <c r="AB48" s="629"/>
      <c r="AC48" s="506" t="s">
        <v>714</v>
      </c>
      <c r="AD48" s="628" t="s">
        <v>716</v>
      </c>
      <c r="AE48" s="629"/>
      <c r="AF48" s="506" t="s">
        <v>714</v>
      </c>
      <c r="AG48" s="630" t="s">
        <v>717</v>
      </c>
      <c r="AH48" s="630"/>
      <c r="AI48" s="631"/>
    </row>
    <row r="49" spans="1:12" ht="15" thickTop="1">
      <c r="A49" s="337"/>
      <c r="B49" s="337"/>
      <c r="C49" s="337"/>
      <c r="D49" s="337"/>
      <c r="E49" s="337"/>
      <c r="F49" s="337"/>
      <c r="G49" s="337"/>
      <c r="H49" s="337"/>
      <c r="I49" s="337"/>
      <c r="J49" s="337"/>
      <c r="K49" s="337"/>
      <c r="L49" s="337"/>
    </row>
  </sheetData>
  <mergeCells count="277">
    <mergeCell ref="AC47:AE47"/>
    <mergeCell ref="AF47:AI47"/>
    <mergeCell ref="O48:P48"/>
    <mergeCell ref="R48:S48"/>
    <mergeCell ref="T48:W48"/>
    <mergeCell ref="AA48:AB48"/>
    <mergeCell ref="AD48:AE48"/>
    <mergeCell ref="AG48:AI48"/>
    <mergeCell ref="M47:M48"/>
    <mergeCell ref="N47:P47"/>
    <mergeCell ref="Q47:S47"/>
    <mergeCell ref="T47:W47"/>
    <mergeCell ref="Y47:Y48"/>
    <mergeCell ref="Z47:AB47"/>
    <mergeCell ref="AC45:AI45"/>
    <mergeCell ref="B46:D46"/>
    <mergeCell ref="E46:G46"/>
    <mergeCell ref="H46:K46"/>
    <mergeCell ref="N46:P46"/>
    <mergeCell ref="Q46:W46"/>
    <mergeCell ref="Z46:AB46"/>
    <mergeCell ref="AC46:AI46"/>
    <mergeCell ref="Q44:W44"/>
    <mergeCell ref="Y44:Y46"/>
    <mergeCell ref="Z44:AB44"/>
    <mergeCell ref="AC44:AI44"/>
    <mergeCell ref="B45:D45"/>
    <mergeCell ref="E45:G45"/>
    <mergeCell ref="H45:K45"/>
    <mergeCell ref="N45:P45"/>
    <mergeCell ref="Q45:W45"/>
    <mergeCell ref="Z45:AB45"/>
    <mergeCell ref="A44:A46"/>
    <mergeCell ref="B44:D44"/>
    <mergeCell ref="E44:G44"/>
    <mergeCell ref="H44:K44"/>
    <mergeCell ref="M44:M46"/>
    <mergeCell ref="N44:P44"/>
    <mergeCell ref="A41:A43"/>
    <mergeCell ref="B41:F41"/>
    <mergeCell ref="G41:K41"/>
    <mergeCell ref="N41:W41"/>
    <mergeCell ref="Z41:AI41"/>
    <mergeCell ref="N42:W42"/>
    <mergeCell ref="Z42:AI42"/>
    <mergeCell ref="N43:W43"/>
    <mergeCell ref="Z43:AI43"/>
    <mergeCell ref="S40:T40"/>
    <mergeCell ref="U40:W40"/>
    <mergeCell ref="Z40:AA40"/>
    <mergeCell ref="AB40:AD40"/>
    <mergeCell ref="AE40:AF40"/>
    <mergeCell ref="AG40:AI40"/>
    <mergeCell ref="B40:C40"/>
    <mergeCell ref="D40:F40"/>
    <mergeCell ref="G40:H40"/>
    <mergeCell ref="I40:K40"/>
    <mergeCell ref="N40:O40"/>
    <mergeCell ref="P40:R40"/>
    <mergeCell ref="U39:W39"/>
    <mergeCell ref="Y39:Y40"/>
    <mergeCell ref="Z39:AA39"/>
    <mergeCell ref="AB39:AD39"/>
    <mergeCell ref="AE39:AF39"/>
    <mergeCell ref="AG39:AI39"/>
    <mergeCell ref="AE38:AG38"/>
    <mergeCell ref="A39:A40"/>
    <mergeCell ref="B39:C39"/>
    <mergeCell ref="D39:F39"/>
    <mergeCell ref="G39:H39"/>
    <mergeCell ref="I39:K39"/>
    <mergeCell ref="M39:M40"/>
    <mergeCell ref="N39:O39"/>
    <mergeCell ref="P39:R39"/>
    <mergeCell ref="S39:T39"/>
    <mergeCell ref="C38:D38"/>
    <mergeCell ref="E38:F38"/>
    <mergeCell ref="H38:J38"/>
    <mergeCell ref="N38:P38"/>
    <mergeCell ref="S38:U38"/>
    <mergeCell ref="Z38:AB38"/>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M34:M37"/>
    <mergeCell ref="N34:P34"/>
    <mergeCell ref="Q34:S34"/>
    <mergeCell ref="T34:W34"/>
    <mergeCell ref="Y34:Y37"/>
    <mergeCell ref="Z34:AB34"/>
    <mergeCell ref="N36:P36"/>
    <mergeCell ref="Q36:S36"/>
    <mergeCell ref="T36:W36"/>
    <mergeCell ref="Z36:AB36"/>
    <mergeCell ref="AF32:AI32"/>
    <mergeCell ref="B33:D33"/>
    <mergeCell ref="E33:G33"/>
    <mergeCell ref="H33:K33"/>
    <mergeCell ref="N33:P33"/>
    <mergeCell ref="Q33:S33"/>
    <mergeCell ref="T33:W33"/>
    <mergeCell ref="Z33:AB33"/>
    <mergeCell ref="AC33:AE33"/>
    <mergeCell ref="AF33:AI33"/>
    <mergeCell ref="Q31:S31"/>
    <mergeCell ref="T31:W31"/>
    <mergeCell ref="Y31:Y33"/>
    <mergeCell ref="Z31:AB31"/>
    <mergeCell ref="AC31:AE31"/>
    <mergeCell ref="AF31:AI31"/>
    <mergeCell ref="Q32:S32"/>
    <mergeCell ref="T32:W32"/>
    <mergeCell ref="Z32:AB32"/>
    <mergeCell ref="AC32:AE32"/>
    <mergeCell ref="A31:A33"/>
    <mergeCell ref="B31:D31"/>
    <mergeCell ref="E31:G31"/>
    <mergeCell ref="H31:K31"/>
    <mergeCell ref="M31:M33"/>
    <mergeCell ref="N31:P31"/>
    <mergeCell ref="B32:D32"/>
    <mergeCell ref="E32:G32"/>
    <mergeCell ref="H32:K32"/>
    <mergeCell ref="N32:P32"/>
    <mergeCell ref="AC29:AE29"/>
    <mergeCell ref="AF29:AI29"/>
    <mergeCell ref="E30:G30"/>
    <mergeCell ref="H30:K30"/>
    <mergeCell ref="Q30:W30"/>
    <mergeCell ref="AC30:AE30"/>
    <mergeCell ref="AF30:AI30"/>
    <mergeCell ref="B29:D30"/>
    <mergeCell ref="E29:G29"/>
    <mergeCell ref="H29:K29"/>
    <mergeCell ref="N29:P30"/>
    <mergeCell ref="Q29:W29"/>
    <mergeCell ref="Z29:AB30"/>
    <mergeCell ref="Q27:W27"/>
    <mergeCell ref="Z27:AB28"/>
    <mergeCell ref="AC27:AE27"/>
    <mergeCell ref="AF27:AI27"/>
    <mergeCell ref="E28:G28"/>
    <mergeCell ref="H28:K28"/>
    <mergeCell ref="Q28:W28"/>
    <mergeCell ref="AC28:AE28"/>
    <mergeCell ref="AF28:AI28"/>
    <mergeCell ref="Q25:W25"/>
    <mergeCell ref="Y25:Y30"/>
    <mergeCell ref="Z25:AB26"/>
    <mergeCell ref="AC25:AE25"/>
    <mergeCell ref="AF25:AI25"/>
    <mergeCell ref="E26:G26"/>
    <mergeCell ref="H26:K26"/>
    <mergeCell ref="Q26:W26"/>
    <mergeCell ref="AC26:AE26"/>
    <mergeCell ref="AF26:AI26"/>
    <mergeCell ref="A25:A30"/>
    <mergeCell ref="B25:D26"/>
    <mergeCell ref="E25:G25"/>
    <mergeCell ref="H25:K25"/>
    <mergeCell ref="M25:M30"/>
    <mergeCell ref="N25:P26"/>
    <mergeCell ref="B27:D28"/>
    <mergeCell ref="E27:G27"/>
    <mergeCell ref="H27:K27"/>
    <mergeCell ref="N27:P28"/>
    <mergeCell ref="Z23:AD23"/>
    <mergeCell ref="AE23:AI23"/>
    <mergeCell ref="B24:K24"/>
    <mergeCell ref="N24:W24"/>
    <mergeCell ref="Z24:AD24"/>
    <mergeCell ref="AE24:AI24"/>
    <mergeCell ref="AF21:AI21"/>
    <mergeCell ref="N22:W22"/>
    <mergeCell ref="Z22:AB22"/>
    <mergeCell ref="AC22:AI22"/>
    <mergeCell ref="A23:A24"/>
    <mergeCell ref="B23:F23"/>
    <mergeCell ref="G23:K23"/>
    <mergeCell ref="M23:M24"/>
    <mergeCell ref="N23:W23"/>
    <mergeCell ref="Y23:Y24"/>
    <mergeCell ref="B21:K21"/>
    <mergeCell ref="M21:M22"/>
    <mergeCell ref="N21:W21"/>
    <mergeCell ref="Y21:Y22"/>
    <mergeCell ref="Z21:AB21"/>
    <mergeCell ref="AC21:AE21"/>
    <mergeCell ref="Z19:AB19"/>
    <mergeCell ref="AC19:AE19"/>
    <mergeCell ref="AF19:AI19"/>
    <mergeCell ref="N20:P20"/>
    <mergeCell ref="Q20:S20"/>
    <mergeCell ref="T20:W20"/>
    <mergeCell ref="Z20:AB20"/>
    <mergeCell ref="AC20:AE20"/>
    <mergeCell ref="AF20:AI20"/>
    <mergeCell ref="Z17:AB17"/>
    <mergeCell ref="AC17:AE17"/>
    <mergeCell ref="AF17:AI17"/>
    <mergeCell ref="N18:P18"/>
    <mergeCell ref="Q18:S18"/>
    <mergeCell ref="T18:W18"/>
    <mergeCell ref="Z18:AB18"/>
    <mergeCell ref="AC18:AE18"/>
    <mergeCell ref="AF18:AI18"/>
    <mergeCell ref="B17:K17"/>
    <mergeCell ref="M17:M20"/>
    <mergeCell ref="N17:P17"/>
    <mergeCell ref="Q17:S17"/>
    <mergeCell ref="T17:W17"/>
    <mergeCell ref="Y17:Y20"/>
    <mergeCell ref="N19:P19"/>
    <mergeCell ref="Q19:S19"/>
    <mergeCell ref="T19:W19"/>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3:K13"/>
    <mergeCell ref="O13:W13"/>
    <mergeCell ref="AA13:AI13"/>
    <mergeCell ref="A14:A16"/>
    <mergeCell ref="B14:K14"/>
    <mergeCell ref="M14:M16"/>
    <mergeCell ref="N14:P14"/>
    <mergeCell ref="Q14:S14"/>
    <mergeCell ref="T14:W14"/>
    <mergeCell ref="Y14:Y16"/>
    <mergeCell ref="B11:K11"/>
    <mergeCell ref="O11:W11"/>
    <mergeCell ref="AA11:AI11"/>
    <mergeCell ref="B12:K12"/>
    <mergeCell ref="O12:W12"/>
    <mergeCell ref="AA12:AI12"/>
    <mergeCell ref="B10:D10"/>
    <mergeCell ref="E10:G10"/>
    <mergeCell ref="H10:K10"/>
    <mergeCell ref="N10:W10"/>
    <mergeCell ref="Z10:AD10"/>
    <mergeCell ref="AE10:AG10"/>
    <mergeCell ref="B8:K8"/>
    <mergeCell ref="N8:W8"/>
    <mergeCell ref="Z8:AI8"/>
    <mergeCell ref="B9:K9"/>
    <mergeCell ref="N9:W9"/>
    <mergeCell ref="Z9:AI9"/>
    <mergeCell ref="A6:K6"/>
    <mergeCell ref="M6:W6"/>
    <mergeCell ref="Y6:AI6"/>
    <mergeCell ref="A7:K7"/>
    <mergeCell ref="M7:W7"/>
    <mergeCell ref="Y7:AI7"/>
  </mergeCells>
  <printOptions horizontalCentered="1" verticalCentered="1"/>
  <pageMargins left="0.11811023622047245" right="0.31496062992125984" top="0.59055118110236227" bottom="0.59055118110236227" header="0.31496062992125984" footer="0.11811023622047245"/>
  <pageSetup paperSize="9" scale="4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C4C2F-CABF-4967-B63D-7D54DCCCDAE4}">
  <sheetPr>
    <pageSetUpPr fitToPage="1"/>
  </sheetPr>
  <dimension ref="C1:V285"/>
  <sheetViews>
    <sheetView showGridLines="0" tabSelected="1" topLeftCell="A103" zoomScale="60" zoomScaleNormal="60" workbookViewId="0">
      <selection activeCell="AB4" sqref="AB4"/>
    </sheetView>
  </sheetViews>
  <sheetFormatPr defaultRowHeight="12.75" outlineLevelRow="1" outlineLevelCol="1"/>
  <cols>
    <col min="1" max="2" width="9.140625" style="3"/>
    <col min="3" max="3" width="9.42578125" style="1" customWidth="1"/>
    <col min="4" max="4" width="76.140625" style="3" customWidth="1" outlineLevel="1"/>
    <col min="5" max="5" width="21.140625" style="3" customWidth="1" outlineLevel="1"/>
    <col min="6" max="6" width="21.5703125" style="3" customWidth="1" outlineLevel="1"/>
    <col min="7" max="7" width="17.42578125" style="3" customWidth="1" outlineLevel="1"/>
    <col min="8" max="8" width="17.85546875" style="3" customWidth="1" outlineLevel="1"/>
    <col min="9" max="9" width="19" style="3" customWidth="1" outlineLevel="1"/>
    <col min="10" max="10" width="22.5703125" style="3" customWidth="1" outlineLevel="1"/>
    <col min="11" max="11" width="18" style="3" customWidth="1" outlineLevel="1"/>
    <col min="12" max="13" width="15.5703125" style="3" customWidth="1" outlineLevel="1"/>
    <col min="14" max="14" width="14.5703125" style="3" customWidth="1" outlineLevel="1"/>
    <col min="15" max="17" width="9.140625" style="3"/>
    <col min="18" max="18" width="46.28515625" style="3" customWidth="1"/>
    <col min="19" max="19" width="13.140625" style="3" bestFit="1" customWidth="1"/>
    <col min="20" max="16384" width="9.140625" style="3"/>
  </cols>
  <sheetData>
    <row r="1" spans="3:14" ht="30" hidden="1" customHeight="1" outlineLevel="1">
      <c r="D1" s="2"/>
      <c r="E1" s="2"/>
      <c r="F1" s="2"/>
      <c r="G1" s="2"/>
      <c r="H1" s="2"/>
      <c r="I1" s="2"/>
      <c r="J1" s="2"/>
      <c r="K1" s="2"/>
      <c r="L1" s="2"/>
      <c r="M1" s="2"/>
      <c r="N1" s="2"/>
    </row>
    <row r="2" spans="3:14" ht="30" hidden="1" customHeight="1" outlineLevel="1">
      <c r="D2" s="4"/>
      <c r="E2" s="4"/>
      <c r="F2" s="4"/>
      <c r="G2" s="4"/>
      <c r="H2" s="4"/>
      <c r="I2" s="4"/>
      <c r="J2" s="4"/>
      <c r="K2" s="5" t="s">
        <v>0</v>
      </c>
      <c r="L2" s="5"/>
      <c r="M2" s="5"/>
      <c r="N2" s="4"/>
    </row>
    <row r="3" spans="3:14" ht="61.5" hidden="1" customHeight="1" outlineLevel="1">
      <c r="D3" s="6"/>
      <c r="E3" s="7"/>
      <c r="F3" s="7"/>
      <c r="G3" s="7"/>
      <c r="H3" s="7"/>
      <c r="I3" s="7"/>
      <c r="J3" s="7"/>
      <c r="K3" s="8"/>
      <c r="L3" s="8"/>
      <c r="M3" s="8"/>
      <c r="N3" s="7"/>
    </row>
    <row r="4" spans="3:14" ht="30" hidden="1" customHeight="1" outlineLevel="1">
      <c r="D4" s="6"/>
      <c r="E4" s="9"/>
      <c r="F4" s="9"/>
      <c r="G4" s="9"/>
      <c r="H4" s="9"/>
      <c r="I4" s="9"/>
      <c r="J4" s="9"/>
      <c r="K4" s="10" t="str">
        <f>E15</f>
        <v>OOO «YUKSALISH BUYUK ISHONCH»</v>
      </c>
      <c r="L4" s="10"/>
      <c r="M4" s="10"/>
      <c r="N4" s="9"/>
    </row>
    <row r="5" spans="3:14" ht="39" customHeight="1" collapsed="1">
      <c r="D5" s="6"/>
      <c r="E5" s="9"/>
      <c r="F5" s="9"/>
      <c r="G5" s="9"/>
      <c r="H5" s="9"/>
      <c r="I5" s="9"/>
      <c r="J5" s="9"/>
      <c r="K5" s="11"/>
      <c r="L5" s="11"/>
      <c r="M5" s="11"/>
      <c r="N5" s="9"/>
    </row>
    <row r="6" spans="3:14" ht="31.5" thickBot="1">
      <c r="D6" s="12" t="s">
        <v>1</v>
      </c>
      <c r="E6" s="12"/>
      <c r="F6" s="12"/>
      <c r="G6" s="12"/>
      <c r="H6" s="12"/>
      <c r="I6" s="12"/>
      <c r="J6" s="12"/>
      <c r="K6" s="12"/>
      <c r="L6" s="12"/>
      <c r="M6" s="12"/>
      <c r="N6" s="12"/>
    </row>
    <row r="7" spans="3:14" ht="63" customHeight="1" thickBot="1">
      <c r="C7" s="13"/>
      <c r="D7" s="14" t="s">
        <v>2</v>
      </c>
      <c r="E7" s="15"/>
      <c r="F7" s="15"/>
      <c r="G7" s="15"/>
      <c r="H7" s="15"/>
      <c r="I7" s="15"/>
      <c r="J7" s="15"/>
      <c r="K7" s="15"/>
      <c r="L7" s="15"/>
      <c r="M7" s="15"/>
      <c r="N7" s="16"/>
    </row>
    <row r="8" spans="3:14" ht="34.5" customHeight="1" thickBot="1">
      <c r="C8" s="17">
        <v>1</v>
      </c>
      <c r="D8" s="18" t="s">
        <v>3</v>
      </c>
      <c r="E8" s="19"/>
      <c r="F8" s="19"/>
      <c r="G8" s="19"/>
      <c r="H8" s="19"/>
      <c r="I8" s="19"/>
      <c r="J8" s="19"/>
      <c r="K8" s="19"/>
      <c r="L8" s="19"/>
      <c r="M8" s="19"/>
      <c r="N8" s="20"/>
    </row>
    <row r="9" spans="3:14" ht="57.75" customHeight="1" thickTop="1" thickBot="1">
      <c r="C9" s="21"/>
      <c r="D9" s="22" t="s">
        <v>4</v>
      </c>
      <c r="E9" s="23" t="s">
        <v>5</v>
      </c>
      <c r="F9" s="23"/>
      <c r="G9" s="23"/>
      <c r="H9" s="23"/>
      <c r="I9" s="23"/>
      <c r="J9" s="23"/>
      <c r="K9" s="23"/>
      <c r="L9" s="23"/>
      <c r="M9" s="23"/>
      <c r="N9" s="24"/>
    </row>
    <row r="10" spans="3:14" ht="21.75" customHeight="1" thickTop="1" thickBot="1">
      <c r="C10" s="21"/>
      <c r="D10" s="22" t="s">
        <v>6</v>
      </c>
      <c r="E10" s="25">
        <f>E193</f>
        <v>7383908.5395809524</v>
      </c>
      <c r="F10" s="25"/>
      <c r="G10" s="25"/>
      <c r="H10" s="25"/>
      <c r="I10" s="25"/>
      <c r="J10" s="25"/>
      <c r="K10" s="25"/>
      <c r="L10" s="25"/>
      <c r="M10" s="25"/>
      <c r="N10" s="26"/>
    </row>
    <row r="11" spans="3:14" ht="21.75" customHeight="1" thickTop="1" thickBot="1">
      <c r="C11" s="21"/>
      <c r="D11" s="22" t="s">
        <v>7</v>
      </c>
      <c r="E11" s="25">
        <f>E54</f>
        <v>40133910.857142858</v>
      </c>
      <c r="F11" s="25"/>
      <c r="G11" s="25"/>
      <c r="H11" s="25"/>
      <c r="I11" s="25"/>
      <c r="J11" s="25"/>
      <c r="K11" s="25"/>
      <c r="L11" s="25"/>
      <c r="M11" s="25"/>
      <c r="N11" s="26"/>
    </row>
    <row r="12" spans="3:14" ht="16.5" customHeight="1" thickTop="1" thickBot="1">
      <c r="C12" s="21"/>
      <c r="D12" s="22" t="s">
        <v>8</v>
      </c>
      <c r="E12" s="25">
        <f>E106+J106</f>
        <v>22449973542.857147</v>
      </c>
      <c r="F12" s="25"/>
      <c r="G12" s="25"/>
      <c r="H12" s="25"/>
      <c r="I12" s="25"/>
      <c r="J12" s="25"/>
      <c r="K12" s="25"/>
      <c r="L12" s="25"/>
      <c r="M12" s="25"/>
      <c r="N12" s="26"/>
    </row>
    <row r="13" spans="3:14" ht="16.5" customHeight="1" thickTop="1" thickBot="1">
      <c r="C13" s="21"/>
      <c r="D13" s="22" t="str">
        <f>D236</f>
        <v>Срок окупаемости (DPP) (месяц)</v>
      </c>
      <c r="E13" s="27">
        <f>E236</f>
        <v>47.585420624272302</v>
      </c>
      <c r="F13" s="27"/>
      <c r="G13" s="27"/>
      <c r="H13" s="27"/>
      <c r="I13" s="27"/>
      <c r="J13" s="27"/>
      <c r="K13" s="27"/>
      <c r="L13" s="27"/>
      <c r="M13" s="27"/>
      <c r="N13" s="28"/>
    </row>
    <row r="14" spans="3:14" ht="29.25" customHeight="1" thickTop="1" thickBot="1">
      <c r="C14" s="21"/>
      <c r="D14" s="22" t="s">
        <v>9</v>
      </c>
      <c r="E14" s="29" t="s">
        <v>10</v>
      </c>
      <c r="F14" s="29"/>
      <c r="G14" s="29"/>
      <c r="H14" s="29"/>
      <c r="I14" s="29"/>
      <c r="J14" s="29"/>
      <c r="K14" s="29"/>
      <c r="L14" s="29"/>
      <c r="M14" s="29"/>
      <c r="N14" s="30"/>
    </row>
    <row r="15" spans="3:14" ht="29.25" customHeight="1" thickTop="1" thickBot="1">
      <c r="C15" s="21"/>
      <c r="D15" s="31" t="s">
        <v>11</v>
      </c>
      <c r="E15" s="32" t="s">
        <v>12</v>
      </c>
      <c r="F15" s="32"/>
      <c r="G15" s="32"/>
      <c r="H15" s="32"/>
      <c r="I15" s="32"/>
      <c r="J15" s="32"/>
      <c r="K15" s="32"/>
      <c r="L15" s="32"/>
      <c r="M15" s="32"/>
      <c r="N15" s="33"/>
    </row>
    <row r="16" spans="3:14" ht="48.75" customHeight="1" thickTop="1" thickBot="1">
      <c r="C16" s="21"/>
      <c r="D16" s="22" t="s">
        <v>13</v>
      </c>
      <c r="E16" s="32" t="s">
        <v>14</v>
      </c>
      <c r="F16" s="32"/>
      <c r="G16" s="32"/>
      <c r="H16" s="32"/>
      <c r="I16" s="32"/>
      <c r="J16" s="32"/>
      <c r="K16" s="32"/>
      <c r="L16" s="32"/>
      <c r="M16" s="32"/>
      <c r="N16" s="33"/>
    </row>
    <row r="17" spans="3:16" ht="54.75" customHeight="1" thickTop="1" thickBot="1">
      <c r="C17" s="21"/>
      <c r="D17" s="22" t="s">
        <v>15</v>
      </c>
      <c r="E17" s="34" t="s">
        <v>16</v>
      </c>
      <c r="F17" s="32"/>
      <c r="G17" s="32"/>
      <c r="H17" s="32"/>
      <c r="I17" s="32"/>
      <c r="J17" s="32"/>
      <c r="K17" s="32"/>
      <c r="L17" s="32"/>
      <c r="M17" s="32"/>
      <c r="N17" s="33"/>
    </row>
    <row r="18" spans="3:16" ht="54.75" customHeight="1" thickTop="1" thickBot="1">
      <c r="C18" s="21"/>
      <c r="D18" s="22" t="s">
        <v>17</v>
      </c>
      <c r="E18" s="35" t="s">
        <v>18</v>
      </c>
      <c r="F18" s="35"/>
      <c r="G18" s="35"/>
      <c r="H18" s="35"/>
      <c r="I18" s="35"/>
      <c r="J18" s="35"/>
      <c r="K18" s="35"/>
      <c r="L18" s="35"/>
      <c r="M18" s="35"/>
      <c r="N18" s="36"/>
    </row>
    <row r="19" spans="3:16" ht="42" customHeight="1" thickTop="1" thickBot="1">
      <c r="C19" s="21"/>
      <c r="D19" s="37" t="s">
        <v>19</v>
      </c>
      <c r="E19" s="38">
        <f>E211</f>
        <v>1810158.5395809524</v>
      </c>
      <c r="F19" s="32"/>
      <c r="G19" s="32"/>
      <c r="H19" s="32"/>
      <c r="I19" s="32"/>
      <c r="J19" s="32"/>
      <c r="K19" s="32"/>
      <c r="L19" s="32"/>
      <c r="M19" s="32"/>
      <c r="N19" s="33"/>
    </row>
    <row r="20" spans="3:16" ht="30" customHeight="1" thickTop="1" thickBot="1">
      <c r="C20" s="21"/>
      <c r="D20" s="39" t="s">
        <v>20</v>
      </c>
      <c r="E20" s="35" t="s">
        <v>21</v>
      </c>
      <c r="F20" s="35"/>
      <c r="G20" s="35"/>
      <c r="H20" s="35"/>
      <c r="I20" s="35"/>
      <c r="J20" s="35"/>
      <c r="K20" s="35"/>
      <c r="L20" s="35"/>
      <c r="M20" s="35"/>
      <c r="N20" s="36"/>
    </row>
    <row r="21" spans="3:16" ht="45" customHeight="1" thickTop="1" thickBot="1">
      <c r="C21" s="21"/>
      <c r="D21" s="40" t="s">
        <v>22</v>
      </c>
      <c r="E21" s="41" t="s">
        <v>23</v>
      </c>
      <c r="F21" s="42"/>
      <c r="G21" s="42"/>
      <c r="H21" s="42"/>
      <c r="I21" s="42"/>
      <c r="J21" s="42"/>
      <c r="K21" s="42"/>
      <c r="L21" s="42"/>
      <c r="M21" s="42"/>
      <c r="N21" s="43"/>
    </row>
    <row r="22" spans="3:16" ht="51.75" hidden="1" customHeight="1" outlineLevel="1" thickTop="1" thickBot="1">
      <c r="C22" s="21"/>
      <c r="D22" s="22" t="s">
        <v>13</v>
      </c>
      <c r="E22" s="41"/>
      <c r="F22" s="44"/>
      <c r="G22" s="41"/>
      <c r="H22" s="44"/>
      <c r="I22" s="41"/>
      <c r="J22" s="44"/>
      <c r="K22" s="41"/>
      <c r="L22" s="44"/>
      <c r="M22" s="41"/>
      <c r="N22" s="43"/>
    </row>
    <row r="23" spans="3:16" ht="49.5" hidden="1" customHeight="1" outlineLevel="1" thickTop="1" thickBot="1">
      <c r="C23" s="21"/>
      <c r="D23" s="22" t="s">
        <v>15</v>
      </c>
      <c r="E23" s="41"/>
      <c r="F23" s="44"/>
      <c r="G23" s="41"/>
      <c r="H23" s="44"/>
      <c r="I23" s="41"/>
      <c r="J23" s="44"/>
      <c r="K23" s="41"/>
      <c r="L23" s="44"/>
      <c r="M23" s="41"/>
      <c r="N23" s="43"/>
    </row>
    <row r="24" spans="3:16" ht="55.5" hidden="1" customHeight="1" outlineLevel="1" thickTop="1" thickBot="1">
      <c r="C24" s="21"/>
      <c r="D24" s="22" t="s">
        <v>17</v>
      </c>
      <c r="E24" s="41"/>
      <c r="F24" s="44"/>
      <c r="G24" s="41"/>
      <c r="H24" s="44"/>
      <c r="I24" s="41"/>
      <c r="J24" s="44"/>
      <c r="K24" s="41"/>
      <c r="L24" s="44"/>
      <c r="M24" s="41"/>
      <c r="N24" s="43"/>
    </row>
    <row r="25" spans="3:16" ht="42" customHeight="1" collapsed="1" thickTop="1" thickBot="1">
      <c r="C25" s="21"/>
      <c r="D25" s="37" t="s">
        <v>19</v>
      </c>
      <c r="E25" s="38">
        <f>E212</f>
        <v>5573750</v>
      </c>
      <c r="F25" s="32"/>
      <c r="G25" s="32"/>
      <c r="H25" s="32"/>
      <c r="I25" s="32"/>
      <c r="J25" s="32"/>
      <c r="K25" s="32"/>
      <c r="L25" s="32"/>
      <c r="M25" s="32"/>
      <c r="N25" s="33"/>
    </row>
    <row r="26" spans="3:16" ht="30" customHeight="1" thickTop="1" thickBot="1">
      <c r="C26" s="21"/>
      <c r="D26" s="39" t="s">
        <v>20</v>
      </c>
      <c r="E26" s="35" t="s">
        <v>21</v>
      </c>
      <c r="F26" s="35"/>
      <c r="G26" s="35"/>
      <c r="H26" s="35"/>
      <c r="I26" s="35"/>
      <c r="J26" s="35"/>
      <c r="K26" s="35"/>
      <c r="L26" s="35"/>
      <c r="M26" s="35"/>
      <c r="N26" s="36"/>
    </row>
    <row r="27" spans="3:16" ht="45" hidden="1" customHeight="1" outlineLevel="1" thickTop="1" thickBot="1">
      <c r="C27" s="21"/>
      <c r="D27" s="40" t="s">
        <v>24</v>
      </c>
      <c r="E27" s="41"/>
      <c r="F27" s="42"/>
      <c r="G27" s="42"/>
      <c r="H27" s="42"/>
      <c r="I27" s="42"/>
      <c r="J27" s="42"/>
      <c r="K27" s="42"/>
      <c r="L27" s="42"/>
      <c r="M27" s="42"/>
      <c r="N27" s="43"/>
    </row>
    <row r="28" spans="3:16" ht="39" hidden="1" customHeight="1" outlineLevel="1" thickTop="1" thickBot="1">
      <c r="C28" s="21"/>
      <c r="D28" s="37" t="s">
        <v>25</v>
      </c>
      <c r="E28" s="45">
        <f>K208</f>
        <v>0</v>
      </c>
      <c r="F28" s="29"/>
      <c r="G28" s="29"/>
      <c r="H28" s="29"/>
      <c r="I28" s="29"/>
      <c r="J28" s="29"/>
      <c r="K28" s="29"/>
      <c r="L28" s="29"/>
      <c r="M28" s="29"/>
      <c r="N28" s="30"/>
    </row>
    <row r="29" spans="3:16" ht="37.5" hidden="1" customHeight="1" outlineLevel="1" thickTop="1" thickBot="1">
      <c r="C29" s="21"/>
      <c r="D29" s="37" t="s">
        <v>20</v>
      </c>
      <c r="E29" s="46" t="s">
        <v>26</v>
      </c>
      <c r="F29" s="46"/>
      <c r="G29" s="46"/>
      <c r="H29" s="46"/>
      <c r="I29" s="46"/>
      <c r="J29" s="46"/>
      <c r="K29" s="46"/>
      <c r="L29" s="46"/>
      <c r="M29" s="46"/>
      <c r="N29" s="47"/>
    </row>
    <row r="30" spans="3:16" ht="66.75" hidden="1" customHeight="1" outlineLevel="1" thickTop="1" thickBot="1">
      <c r="C30" s="21"/>
      <c r="D30" s="48" t="s">
        <v>27</v>
      </c>
      <c r="E30" s="49"/>
      <c r="F30" s="50"/>
      <c r="G30" s="49"/>
      <c r="H30" s="50"/>
      <c r="I30" s="49"/>
      <c r="J30" s="50"/>
      <c r="K30" s="49"/>
      <c r="L30" s="50"/>
      <c r="M30" s="49"/>
      <c r="N30" s="51"/>
    </row>
    <row r="31" spans="3:16" ht="35.25" customHeight="1" collapsed="1" thickTop="1" thickBot="1">
      <c r="C31" s="21">
        <v>2</v>
      </c>
      <c r="D31" s="52" t="s">
        <v>28</v>
      </c>
      <c r="E31" s="53"/>
      <c r="F31" s="53"/>
      <c r="G31" s="53"/>
      <c r="H31" s="53"/>
      <c r="I31" s="53"/>
      <c r="J31" s="53"/>
      <c r="K31" s="53"/>
      <c r="L31" s="53"/>
      <c r="M31" s="53"/>
      <c r="N31" s="54"/>
      <c r="P31"/>
    </row>
    <row r="32" spans="3:16" ht="21" customHeight="1" thickTop="1" thickBot="1">
      <c r="C32" s="21"/>
      <c r="D32" s="55" t="s">
        <v>29</v>
      </c>
      <c r="E32" s="56"/>
      <c r="F32" s="56"/>
      <c r="G32" s="56"/>
      <c r="H32" s="56"/>
      <c r="I32" s="56"/>
      <c r="J32" s="56"/>
      <c r="K32" s="56"/>
      <c r="L32" s="56"/>
      <c r="M32" s="56"/>
      <c r="N32" s="57"/>
    </row>
    <row r="33" spans="3:22" ht="106.5" customHeight="1" thickTop="1" thickBot="1">
      <c r="C33" s="21"/>
      <c r="D33" s="58" t="s">
        <v>30</v>
      </c>
      <c r="E33" s="59" t="s">
        <v>31</v>
      </c>
      <c r="F33" s="60"/>
      <c r="G33" s="61" t="s">
        <v>32</v>
      </c>
      <c r="H33" s="62"/>
      <c r="I33" s="61" t="s">
        <v>33</v>
      </c>
      <c r="J33" s="62"/>
      <c r="K33" s="61" t="s">
        <v>34</v>
      </c>
      <c r="L33" s="63"/>
      <c r="M33" s="63"/>
      <c r="N33" s="64"/>
      <c r="R33" s="65" t="s">
        <v>35</v>
      </c>
    </row>
    <row r="34" spans="3:22" ht="262.5" customHeight="1" thickTop="1" thickBot="1">
      <c r="C34" s="21"/>
      <c r="D34" s="22" t="s">
        <v>36</v>
      </c>
      <c r="E34" s="66"/>
      <c r="F34" s="67"/>
      <c r="G34" s="67"/>
      <c r="H34" s="67"/>
      <c r="I34" s="67"/>
      <c r="J34" s="67"/>
      <c r="K34" s="67"/>
      <c r="L34" s="67"/>
      <c r="M34" s="67"/>
      <c r="N34" s="68"/>
      <c r="R34" t="s">
        <v>37</v>
      </c>
      <c r="S34"/>
      <c r="T34"/>
    </row>
    <row r="35" spans="3:22" ht="160.5" customHeight="1" thickTop="1" thickBot="1">
      <c r="C35" s="21"/>
      <c r="D35" s="69" t="s">
        <v>38</v>
      </c>
      <c r="E35" s="70" t="s">
        <v>39</v>
      </c>
      <c r="F35" s="70"/>
      <c r="G35" s="70"/>
      <c r="H35" s="70"/>
      <c r="I35" s="70"/>
      <c r="J35" s="70"/>
      <c r="K35" s="70"/>
      <c r="L35" s="70"/>
      <c r="M35" s="70"/>
      <c r="N35" s="71"/>
      <c r="V35"/>
    </row>
    <row r="36" spans="3:22" ht="242.25" customHeight="1" thickTop="1" thickBot="1">
      <c r="C36" s="21"/>
      <c r="D36" s="69"/>
      <c r="E36" s="72" t="s">
        <v>40</v>
      </c>
      <c r="F36" s="73"/>
      <c r="G36" s="73"/>
      <c r="H36" s="73"/>
      <c r="I36" s="73"/>
      <c r="J36" s="73"/>
      <c r="K36" s="73"/>
      <c r="L36" s="73"/>
      <c r="M36" s="73"/>
      <c r="N36" s="74"/>
      <c r="U36" s="75"/>
    </row>
    <row r="37" spans="3:22" ht="120.75" customHeight="1" thickTop="1" thickBot="1">
      <c r="C37" s="21"/>
      <c r="D37" s="69"/>
      <c r="E37" s="76" t="s">
        <v>41</v>
      </c>
      <c r="F37" s="77"/>
      <c r="G37" s="77"/>
      <c r="H37" s="77"/>
      <c r="I37" s="77"/>
      <c r="J37" s="77"/>
      <c r="K37" s="77"/>
      <c r="L37" s="77"/>
      <c r="M37" s="77"/>
      <c r="N37" s="78"/>
    </row>
    <row r="38" spans="3:22" ht="124.5" customHeight="1" thickTop="1" thickBot="1">
      <c r="C38" s="21"/>
      <c r="D38" s="69"/>
      <c r="E38" s="72" t="s">
        <v>42</v>
      </c>
      <c r="F38" s="73"/>
      <c r="G38" s="73"/>
      <c r="H38" s="73"/>
      <c r="I38" s="73"/>
      <c r="J38" s="73"/>
      <c r="K38" s="73"/>
      <c r="L38" s="73"/>
      <c r="M38" s="73"/>
      <c r="N38" s="74"/>
    </row>
    <row r="39" spans="3:22" ht="52.5" customHeight="1" thickTop="1" thickBot="1">
      <c r="C39" s="21"/>
      <c r="D39" s="37" t="s">
        <v>43</v>
      </c>
      <c r="E39" s="46" t="s">
        <v>44</v>
      </c>
      <c r="F39" s="46"/>
      <c r="G39" s="46"/>
      <c r="H39" s="46"/>
      <c r="I39" s="46"/>
      <c r="J39" s="46"/>
      <c r="K39" s="46"/>
      <c r="L39" s="46"/>
      <c r="M39" s="46"/>
      <c r="N39" s="47"/>
    </row>
    <row r="40" spans="3:22" ht="46.5" customHeight="1" thickTop="1" thickBot="1">
      <c r="C40" s="21"/>
      <c r="D40" s="37" t="s">
        <v>45</v>
      </c>
      <c r="E40" s="79" t="s">
        <v>46</v>
      </c>
      <c r="F40" s="80"/>
      <c r="G40" s="80"/>
      <c r="H40" s="80"/>
      <c r="I40" s="80"/>
      <c r="J40" s="80"/>
      <c r="K40" s="80"/>
      <c r="L40" s="80"/>
      <c r="M40" s="80"/>
      <c r="N40" s="81"/>
    </row>
    <row r="41" spans="3:22" ht="49.5" customHeight="1" thickTop="1" thickBot="1">
      <c r="C41" s="21"/>
      <c r="D41" s="37" t="s">
        <v>47</v>
      </c>
      <c r="E41" s="82" t="s">
        <v>48</v>
      </c>
      <c r="F41" s="83"/>
      <c r="G41" s="83"/>
      <c r="H41" s="84"/>
      <c r="I41" s="82" t="s">
        <v>49</v>
      </c>
      <c r="J41" s="83"/>
      <c r="K41" s="83"/>
      <c r="L41" s="83"/>
      <c r="M41" s="83"/>
      <c r="N41" s="85"/>
    </row>
    <row r="42" spans="3:22" ht="70.5" hidden="1" customHeight="1" outlineLevel="1" thickTop="1" thickBot="1">
      <c r="C42" s="21"/>
      <c r="D42" s="37" t="s">
        <v>50</v>
      </c>
      <c r="E42" s="86"/>
      <c r="F42" s="87"/>
      <c r="G42" s="87"/>
      <c r="H42" s="87"/>
      <c r="I42" s="87"/>
      <c r="J42" s="87"/>
      <c r="K42" s="87"/>
      <c r="L42" s="87"/>
      <c r="M42" s="87"/>
      <c r="N42" s="88"/>
    </row>
    <row r="43" spans="3:22" ht="47.25" hidden="1" customHeight="1" outlineLevel="1" collapsed="1" thickTop="1" thickBot="1">
      <c r="C43" s="21"/>
      <c r="D43" s="58" t="s">
        <v>51</v>
      </c>
      <c r="E43" s="32"/>
      <c r="F43" s="32"/>
      <c r="G43" s="32"/>
      <c r="H43" s="32"/>
      <c r="I43" s="32"/>
      <c r="J43" s="32"/>
      <c r="K43" s="32"/>
      <c r="L43" s="32"/>
      <c r="M43" s="32"/>
      <c r="N43" s="33"/>
    </row>
    <row r="44" spans="3:22" ht="21" customHeight="1" collapsed="1" thickTop="1" thickBot="1">
      <c r="C44" s="21"/>
      <c r="D44" s="89" t="s">
        <v>52</v>
      </c>
      <c r="E44" s="82" t="s">
        <v>31</v>
      </c>
      <c r="F44" s="84"/>
      <c r="G44" s="82" t="s">
        <v>32</v>
      </c>
      <c r="H44" s="84"/>
      <c r="I44" s="82" t="s">
        <v>33</v>
      </c>
      <c r="J44" s="84"/>
      <c r="K44" s="82" t="s">
        <v>34</v>
      </c>
      <c r="L44" s="83"/>
      <c r="M44" s="83"/>
      <c r="N44" s="85"/>
    </row>
    <row r="45" spans="3:22" ht="48.75" customHeight="1" thickTop="1" thickBot="1">
      <c r="C45" s="21"/>
      <c r="D45" s="90"/>
      <c r="E45" s="91">
        <f>26990/10500</f>
        <v>2.5704761904761906</v>
      </c>
      <c r="F45" s="92"/>
      <c r="G45" s="93">
        <f>'[1]База данных'!AJ609</f>
        <v>5</v>
      </c>
      <c r="H45" s="94"/>
      <c r="I45" s="95">
        <f>'[1]База данных'!AJ645</f>
        <v>1.05</v>
      </c>
      <c r="J45" s="96"/>
      <c r="K45" s="93">
        <f>8500/10500</f>
        <v>0.80952380952380953</v>
      </c>
      <c r="L45" s="97"/>
      <c r="M45" s="97"/>
      <c r="N45" s="98"/>
    </row>
    <row r="46" spans="3:22" ht="35.25" customHeight="1" thickTop="1" thickBot="1">
      <c r="C46" s="21"/>
      <c r="D46" s="99" t="s">
        <v>53</v>
      </c>
      <c r="E46" s="100">
        <f>70</f>
        <v>70</v>
      </c>
      <c r="F46" s="101"/>
      <c r="G46" s="102">
        <f>25</f>
        <v>25</v>
      </c>
      <c r="H46" s="102"/>
      <c r="I46" s="100">
        <f>30</f>
        <v>30</v>
      </c>
      <c r="J46" s="101"/>
      <c r="K46" s="100">
        <f>50</f>
        <v>50</v>
      </c>
      <c r="L46" s="103"/>
      <c r="M46" s="103"/>
      <c r="N46" s="104"/>
    </row>
    <row r="47" spans="3:22" ht="35.25" customHeight="1" thickTop="1" thickBot="1">
      <c r="C47" s="21"/>
      <c r="D47" s="105"/>
      <c r="E47" s="100">
        <f>E46+G46+I46+K46</f>
        <v>175</v>
      </c>
      <c r="F47" s="103"/>
      <c r="G47" s="103"/>
      <c r="H47" s="103"/>
      <c r="I47" s="103"/>
      <c r="J47" s="103"/>
      <c r="K47" s="103"/>
      <c r="L47" s="103"/>
      <c r="M47" s="103"/>
      <c r="N47" s="104"/>
    </row>
    <row r="48" spans="3:22" ht="35.25" customHeight="1" thickTop="1" thickBot="1">
      <c r="C48" s="21"/>
      <c r="D48" s="106" t="s">
        <v>54</v>
      </c>
      <c r="E48" s="100">
        <v>1116</v>
      </c>
      <c r="F48" s="103"/>
      <c r="G48" s="103"/>
      <c r="H48" s="103"/>
      <c r="I48" s="103"/>
      <c r="J48" s="103"/>
      <c r="K48" s="103"/>
      <c r="L48" s="103"/>
      <c r="M48" s="103"/>
      <c r="N48" s="104"/>
    </row>
    <row r="49" spans="3:19" ht="34.5" customHeight="1" thickTop="1" thickBot="1">
      <c r="C49" s="21"/>
      <c r="D49" s="107" t="s">
        <v>55</v>
      </c>
      <c r="E49" s="100">
        <f>$E$48*E46</f>
        <v>78120</v>
      </c>
      <c r="F49" s="101"/>
      <c r="G49" s="100">
        <f>E48*G46</f>
        <v>27900</v>
      </c>
      <c r="H49" s="101"/>
      <c r="I49" s="100">
        <f>E48*I46</f>
        <v>33480</v>
      </c>
      <c r="J49" s="101"/>
      <c r="K49" s="100">
        <f>E48*K46</f>
        <v>55800</v>
      </c>
      <c r="L49" s="103"/>
      <c r="M49" s="103"/>
      <c r="N49" s="104"/>
      <c r="P49" s="3">
        <f>25000/30</f>
        <v>833.33333333333337</v>
      </c>
    </row>
    <row r="50" spans="3:19" ht="34.5" customHeight="1" thickTop="1" thickBot="1">
      <c r="C50" s="21"/>
      <c r="D50" s="107" t="s">
        <v>56</v>
      </c>
      <c r="E50" s="100">
        <v>80</v>
      </c>
      <c r="F50" s="101"/>
      <c r="G50" s="100">
        <v>120</v>
      </c>
      <c r="H50" s="101"/>
      <c r="I50" s="100">
        <v>80</v>
      </c>
      <c r="J50" s="101"/>
      <c r="K50" s="100">
        <v>100</v>
      </c>
      <c r="L50" s="103"/>
      <c r="M50" s="103"/>
      <c r="N50" s="104"/>
    </row>
    <row r="51" spans="3:19" ht="34.5" customHeight="1" thickTop="1" thickBot="1">
      <c r="C51" s="21"/>
      <c r="D51" s="108" t="s">
        <v>57</v>
      </c>
      <c r="E51" s="100">
        <v>4</v>
      </c>
      <c r="F51" s="101"/>
      <c r="G51" s="100">
        <v>3</v>
      </c>
      <c r="H51" s="101"/>
      <c r="I51" s="100">
        <v>3</v>
      </c>
      <c r="J51" s="101"/>
      <c r="K51" s="109">
        <v>4.5</v>
      </c>
      <c r="L51" s="109"/>
      <c r="M51" s="109"/>
      <c r="N51" s="110"/>
    </row>
    <row r="52" spans="3:19" ht="34.5" customHeight="1" thickTop="1" thickBot="1">
      <c r="C52" s="21"/>
      <c r="D52" s="111" t="s">
        <v>58</v>
      </c>
      <c r="E52" s="112">
        <f>E49*E50</f>
        <v>6249600</v>
      </c>
      <c r="F52" s="113"/>
      <c r="G52" s="112">
        <f>G49*G50</f>
        <v>3348000</v>
      </c>
      <c r="H52" s="113"/>
      <c r="I52" s="112">
        <f>I49*I50</f>
        <v>2678400</v>
      </c>
      <c r="J52" s="113"/>
      <c r="K52" s="112">
        <f>K49*K50</f>
        <v>5580000</v>
      </c>
      <c r="L52" s="114"/>
      <c r="M52" s="114"/>
      <c r="N52" s="115"/>
    </row>
    <row r="53" spans="3:19" ht="24.75" customHeight="1" thickTop="1" thickBot="1">
      <c r="C53" s="21"/>
      <c r="D53" s="69" t="s">
        <v>59</v>
      </c>
      <c r="E53" s="27">
        <f>E45*E52</f>
        <v>16064448</v>
      </c>
      <c r="F53" s="27"/>
      <c r="G53" s="27">
        <f>G45*G52</f>
        <v>16740000</v>
      </c>
      <c r="H53" s="27"/>
      <c r="I53" s="27">
        <f>I45*I52</f>
        <v>2812320</v>
      </c>
      <c r="J53" s="27"/>
      <c r="K53" s="27">
        <f>K45*K52</f>
        <v>4517142.8571428573</v>
      </c>
      <c r="L53" s="27"/>
      <c r="M53" s="27"/>
      <c r="N53" s="28"/>
    </row>
    <row r="54" spans="3:19" ht="23.25" customHeight="1" thickTop="1" thickBot="1">
      <c r="C54" s="21"/>
      <c r="D54" s="116"/>
      <c r="E54" s="117">
        <f>SUM(E53:N53)</f>
        <v>40133910.857142858</v>
      </c>
      <c r="F54" s="117"/>
      <c r="G54" s="117"/>
      <c r="H54" s="117"/>
      <c r="I54" s="117"/>
      <c r="J54" s="117"/>
      <c r="K54" s="117"/>
      <c r="L54" s="117"/>
      <c r="M54" s="117"/>
      <c r="N54" s="118"/>
    </row>
    <row r="55" spans="3:19" ht="34.5" customHeight="1" thickTop="1" thickBot="1">
      <c r="C55" s="21">
        <v>3</v>
      </c>
      <c r="D55" s="52" t="s">
        <v>60</v>
      </c>
      <c r="E55" s="53"/>
      <c r="F55" s="53"/>
      <c r="G55" s="53"/>
      <c r="H55" s="53"/>
      <c r="I55" s="53"/>
      <c r="J55" s="53"/>
      <c r="K55" s="53"/>
      <c r="L55" s="53"/>
      <c r="M55" s="53"/>
      <c r="N55" s="54"/>
    </row>
    <row r="56" spans="3:19" ht="24.75" customHeight="1" thickTop="1" thickBot="1">
      <c r="C56" s="21"/>
      <c r="D56" s="119" t="s">
        <v>61</v>
      </c>
      <c r="E56" s="120"/>
      <c r="F56" s="120"/>
      <c r="G56" s="120"/>
      <c r="H56" s="120"/>
      <c r="I56" s="120"/>
      <c r="J56" s="120"/>
      <c r="K56" s="120"/>
      <c r="L56" s="120"/>
      <c r="M56" s="120"/>
      <c r="N56" s="121"/>
    </row>
    <row r="57" spans="3:19" ht="32.25" customHeight="1" thickTop="1" thickBot="1">
      <c r="C57" s="21"/>
      <c r="D57" s="58" t="s">
        <v>62</v>
      </c>
      <c r="E57" s="82" t="s">
        <v>63</v>
      </c>
      <c r="F57" s="83"/>
      <c r="G57" s="83"/>
      <c r="H57" s="83"/>
      <c r="I57" s="83"/>
      <c r="J57" s="83"/>
      <c r="K57" s="83"/>
      <c r="L57" s="83"/>
      <c r="M57" s="83"/>
      <c r="N57" s="85"/>
    </row>
    <row r="58" spans="3:19" ht="34.5" customHeight="1" thickTop="1" thickBot="1">
      <c r="C58" s="21"/>
      <c r="D58" s="58" t="s">
        <v>64</v>
      </c>
      <c r="E58" s="122" t="s">
        <v>65</v>
      </c>
      <c r="F58" s="123"/>
      <c r="G58" s="123"/>
      <c r="H58" s="123"/>
      <c r="I58" s="123"/>
      <c r="J58" s="123"/>
      <c r="K58" s="123"/>
      <c r="L58" s="123"/>
      <c r="M58" s="123"/>
      <c r="N58" s="124"/>
      <c r="S58" s="125"/>
    </row>
    <row r="59" spans="3:19" ht="34.5" customHeight="1" thickTop="1" thickBot="1">
      <c r="C59" s="21"/>
      <c r="D59" s="58" t="s">
        <v>66</v>
      </c>
      <c r="E59" s="122">
        <f>550</f>
        <v>550</v>
      </c>
      <c r="F59" s="123"/>
      <c r="G59" s="123"/>
      <c r="H59" s="123"/>
      <c r="I59" s="123"/>
      <c r="J59" s="123"/>
      <c r="K59" s="123"/>
      <c r="L59" s="123"/>
      <c r="M59" s="123"/>
      <c r="N59" s="124"/>
    </row>
    <row r="60" spans="3:19" ht="24.75" hidden="1" customHeight="1" thickTop="1" thickBot="1">
      <c r="C60" s="21"/>
      <c r="D60" s="58" t="s">
        <v>67</v>
      </c>
      <c r="E60" s="126"/>
      <c r="F60" s="127"/>
      <c r="G60" s="127"/>
      <c r="H60" s="127"/>
      <c r="I60" s="127"/>
      <c r="J60" s="127"/>
      <c r="K60" s="127"/>
      <c r="L60" s="127"/>
      <c r="M60" s="127"/>
      <c r="N60" s="128"/>
    </row>
    <row r="61" spans="3:19" ht="24.75" customHeight="1" thickTop="1" thickBot="1">
      <c r="C61" s="21"/>
      <c r="D61" s="129" t="s">
        <v>68</v>
      </c>
      <c r="E61" s="130">
        <f>20000000*E59*90/1000000</f>
        <v>990000</v>
      </c>
      <c r="F61" s="131"/>
      <c r="G61" s="131"/>
      <c r="H61" s="131"/>
      <c r="I61" s="131"/>
      <c r="J61" s="131"/>
      <c r="K61" s="131"/>
      <c r="L61" s="131"/>
      <c r="M61" s="131"/>
      <c r="N61" s="132"/>
    </row>
    <row r="62" spans="3:19" ht="24.75" hidden="1" customHeight="1" outlineLevel="1" thickTop="1" thickBot="1">
      <c r="C62" s="21"/>
      <c r="D62" s="58" t="s">
        <v>69</v>
      </c>
      <c r="E62" s="133"/>
      <c r="F62" s="134"/>
      <c r="G62" s="134"/>
      <c r="H62" s="134"/>
      <c r="I62" s="134"/>
      <c r="J62" s="134"/>
      <c r="K62" s="134"/>
      <c r="L62" s="134"/>
      <c r="M62" s="134"/>
      <c r="N62" s="135"/>
    </row>
    <row r="63" spans="3:19" ht="21" customHeight="1" collapsed="1" thickTop="1" thickBot="1">
      <c r="C63" s="21"/>
      <c r="D63" s="58" t="s">
        <v>70</v>
      </c>
      <c r="E63" s="136">
        <v>0.1</v>
      </c>
      <c r="F63" s="136"/>
      <c r="G63" s="136"/>
      <c r="H63" s="136"/>
      <c r="I63" s="136"/>
      <c r="J63" s="136"/>
      <c r="K63" s="136"/>
      <c r="L63" s="136"/>
      <c r="M63" s="136"/>
      <c r="N63" s="137"/>
    </row>
    <row r="64" spans="3:19" ht="24.75" customHeight="1" thickTop="1" thickBot="1">
      <c r="C64" s="21"/>
      <c r="D64" s="58" t="s">
        <v>71</v>
      </c>
      <c r="E64" s="138">
        <f>E61*E45*1000*(1+E63)</f>
        <v>2799248571.4285717</v>
      </c>
      <c r="F64" s="138"/>
      <c r="G64" s="138"/>
      <c r="H64" s="138"/>
      <c r="I64" s="138"/>
      <c r="J64" s="138"/>
      <c r="K64" s="138"/>
      <c r="L64" s="138"/>
      <c r="M64" s="138"/>
      <c r="N64" s="139"/>
    </row>
    <row r="65" spans="3:19" ht="24.75" hidden="1" customHeight="1" outlineLevel="1" thickTop="1" thickBot="1">
      <c r="C65" s="21"/>
      <c r="D65" s="58"/>
      <c r="E65" s="140"/>
      <c r="F65" s="140"/>
      <c r="G65" s="140"/>
      <c r="H65" s="140"/>
      <c r="I65" s="140"/>
      <c r="J65" s="140"/>
      <c r="K65" s="140"/>
      <c r="L65" s="140"/>
      <c r="M65" s="140"/>
      <c r="N65" s="141"/>
    </row>
    <row r="66" spans="3:19" ht="27" customHeight="1" collapsed="1" thickTop="1" thickBot="1">
      <c r="C66" s="21"/>
      <c r="D66" s="142" t="s">
        <v>72</v>
      </c>
      <c r="E66" s="35"/>
      <c r="F66" s="35"/>
      <c r="G66" s="35"/>
      <c r="H66" s="35"/>
      <c r="I66" s="35"/>
      <c r="J66" s="35"/>
      <c r="K66" s="35"/>
      <c r="L66" s="35"/>
      <c r="M66" s="35"/>
      <c r="N66" s="36"/>
    </row>
    <row r="67" spans="3:19" ht="32.25" customHeight="1" thickTop="1" thickBot="1">
      <c r="C67" s="21"/>
      <c r="D67" s="143" t="s">
        <v>73</v>
      </c>
      <c r="E67" s="144"/>
      <c r="F67" s="144">
        <v>2017</v>
      </c>
      <c r="G67" s="144">
        <v>2018</v>
      </c>
      <c r="H67" s="144" t="s">
        <v>74</v>
      </c>
      <c r="I67" s="144"/>
      <c r="J67" s="145" t="s">
        <v>75</v>
      </c>
      <c r="K67" s="145"/>
      <c r="L67" s="145"/>
      <c r="M67" s="145"/>
      <c r="N67" s="146"/>
      <c r="S67" s="125"/>
    </row>
    <row r="68" spans="3:19" ht="40.5" customHeight="1" thickTop="1" thickBot="1">
      <c r="C68" s="21"/>
      <c r="D68" s="147" t="s">
        <v>76</v>
      </c>
      <c r="E68" s="145"/>
      <c r="F68" s="148">
        <f>'[1]Trade_Map_-_Список_импортеров_д'!C122*1000</f>
        <v>873000</v>
      </c>
      <c r="G68" s="149">
        <f>'[1]Trade_Map_-_Список_импортеров_д'!D122*1000</f>
        <v>980000</v>
      </c>
      <c r="H68" s="149">
        <f>'[1]Trade_Map_-_Список_импортеров_д'!E122*1000</f>
        <v>2105000</v>
      </c>
      <c r="I68" s="150"/>
      <c r="J68" s="151">
        <f>AVERAGE(F68:H68)</f>
        <v>1319333.3333333333</v>
      </c>
      <c r="K68" s="144"/>
      <c r="L68" s="144"/>
      <c r="M68" s="144"/>
      <c r="N68" s="152"/>
    </row>
    <row r="69" spans="3:19" ht="38.25" customHeight="1" thickTop="1" thickBot="1">
      <c r="C69" s="21"/>
      <c r="D69" s="147" t="s">
        <v>77</v>
      </c>
      <c r="E69" s="153"/>
      <c r="F69" s="148">
        <f>'[1]Trade_Map_-_Список_экспортеров_'!C45*1000</f>
        <v>51132000</v>
      </c>
      <c r="G69" s="149">
        <f>'[1]Trade_Map_-_Список_экспортеров_'!D45*1000</f>
        <v>43873000</v>
      </c>
      <c r="H69" s="149">
        <f>'[1]Trade_Map_-_Список_экспортеров_'!E45*1000</f>
        <v>68175000</v>
      </c>
      <c r="I69" s="148"/>
      <c r="J69" s="151">
        <f>AVERAGE(F69:H69)</f>
        <v>54393333.333333336</v>
      </c>
      <c r="K69" s="144"/>
      <c r="L69" s="144"/>
      <c r="M69" s="144"/>
      <c r="N69" s="152"/>
    </row>
    <row r="70" spans="3:19" ht="37.5" customHeight="1" thickTop="1" thickBot="1">
      <c r="C70" s="21"/>
      <c r="D70" s="154" t="s">
        <v>78</v>
      </c>
      <c r="E70" s="155" t="s">
        <v>79</v>
      </c>
      <c r="F70" s="155"/>
      <c r="G70" s="155"/>
      <c r="H70" s="155"/>
      <c r="I70" s="155"/>
      <c r="J70" s="155"/>
      <c r="K70" s="155"/>
      <c r="L70" s="155"/>
      <c r="M70" s="155"/>
      <c r="N70" s="156"/>
    </row>
    <row r="71" spans="3:19" ht="37.5" customHeight="1" thickTop="1" thickBot="1">
      <c r="C71" s="21"/>
      <c r="D71" s="154" t="s">
        <v>71</v>
      </c>
      <c r="E71" s="130">
        <f>(H68+H69)</f>
        <v>70280000</v>
      </c>
      <c r="F71" s="42"/>
      <c r="G71" s="42"/>
      <c r="H71" s="42"/>
      <c r="I71" s="42"/>
      <c r="J71" s="42"/>
      <c r="K71" s="42"/>
      <c r="L71" s="42"/>
      <c r="M71" s="42"/>
      <c r="N71" s="43"/>
    </row>
    <row r="72" spans="3:19" ht="21" customHeight="1" thickTop="1" thickBot="1">
      <c r="C72" s="21"/>
      <c r="D72" s="157" t="s">
        <v>80</v>
      </c>
      <c r="E72" s="158"/>
      <c r="F72" s="158"/>
      <c r="G72" s="158"/>
      <c r="H72" s="158"/>
      <c r="I72" s="158"/>
      <c r="J72" s="158"/>
      <c r="K72" s="158"/>
      <c r="L72" s="158"/>
      <c r="M72" s="158"/>
      <c r="N72" s="159"/>
    </row>
    <row r="73" spans="3:19" ht="24.75" customHeight="1" thickTop="1" thickBot="1">
      <c r="C73" s="21"/>
      <c r="D73" s="58" t="s">
        <v>62</v>
      </c>
      <c r="E73" s="35" t="str">
        <f>E57</f>
        <v>Население от 2 лет и старше</v>
      </c>
      <c r="F73" s="35"/>
      <c r="G73" s="35"/>
      <c r="H73" s="35"/>
      <c r="I73" s="35"/>
      <c r="J73" s="35"/>
      <c r="K73" s="35"/>
      <c r="L73" s="35"/>
      <c r="M73" s="35"/>
      <c r="N73" s="36"/>
    </row>
    <row r="74" spans="3:19" ht="24.75" customHeight="1" thickTop="1" thickBot="1">
      <c r="C74" s="21"/>
      <c r="D74" s="58" t="s">
        <v>81</v>
      </c>
      <c r="E74" s="160" t="s">
        <v>82</v>
      </c>
      <c r="F74" s="160"/>
      <c r="G74" s="160" t="s">
        <v>83</v>
      </c>
      <c r="H74" s="160" t="s">
        <v>84</v>
      </c>
      <c r="I74" s="160"/>
      <c r="J74" s="160" t="s">
        <v>85</v>
      </c>
      <c r="K74" s="145"/>
      <c r="L74" s="145"/>
      <c r="M74" s="145"/>
      <c r="N74" s="146"/>
    </row>
    <row r="75" spans="3:19" ht="29.25" customHeight="1" thickTop="1" thickBot="1">
      <c r="C75" s="21"/>
      <c r="D75" s="58" t="s">
        <v>86</v>
      </c>
      <c r="E75" s="161">
        <f>(14+5+5+5+30)*0.6</f>
        <v>35.4</v>
      </c>
      <c r="F75" s="161"/>
      <c r="G75" s="161">
        <f>147*0.6</f>
        <v>88.2</v>
      </c>
      <c r="H75" s="161">
        <f>42*0.6</f>
        <v>25.2</v>
      </c>
      <c r="I75" s="161"/>
      <c r="J75" s="161">
        <f>9.4*0.6</f>
        <v>5.64</v>
      </c>
      <c r="K75" s="162"/>
      <c r="L75" s="162"/>
      <c r="M75" s="162"/>
      <c r="N75" s="163"/>
    </row>
    <row r="76" spans="3:19" ht="24.75" customHeight="1" thickTop="1" thickBot="1">
      <c r="C76" s="21"/>
      <c r="D76" s="37" t="str">
        <f>D59</f>
        <v>Статистика потребления фрукты   (в день на 1 чел) в мире, (гр)</v>
      </c>
      <c r="E76" s="164">
        <f>E59</f>
        <v>550</v>
      </c>
      <c r="F76" s="160"/>
      <c r="G76" s="164">
        <f>E76</f>
        <v>550</v>
      </c>
      <c r="H76" s="164">
        <f>E76</f>
        <v>550</v>
      </c>
      <c r="I76" s="160"/>
      <c r="J76" s="164">
        <f>E76</f>
        <v>550</v>
      </c>
      <c r="K76" s="145"/>
      <c r="L76" s="145"/>
      <c r="M76" s="145"/>
      <c r="N76" s="146"/>
    </row>
    <row r="77" spans="3:19" ht="36" hidden="1" customHeight="1" outlineLevel="1" thickTop="1" thickBot="1">
      <c r="C77" s="21"/>
      <c r="D77" s="58" t="s">
        <v>87</v>
      </c>
      <c r="E77" s="160"/>
      <c r="F77" s="160"/>
      <c r="G77" s="160"/>
      <c r="H77" s="160"/>
      <c r="I77" s="160"/>
      <c r="J77" s="160"/>
      <c r="K77" s="145"/>
      <c r="L77" s="145"/>
      <c r="M77" s="145"/>
      <c r="N77" s="146"/>
    </row>
    <row r="78" spans="3:19" ht="24.75" customHeight="1" collapsed="1" thickTop="1" thickBot="1">
      <c r="C78" s="21"/>
      <c r="D78" s="58" t="s">
        <v>70</v>
      </c>
      <c r="E78" s="165">
        <v>0.1</v>
      </c>
      <c r="F78" s="165"/>
      <c r="G78" s="165">
        <v>0.1</v>
      </c>
      <c r="H78" s="165">
        <v>0.1</v>
      </c>
      <c r="I78" s="165"/>
      <c r="J78" s="165">
        <v>0.1</v>
      </c>
      <c r="K78" s="145"/>
      <c r="L78" s="145"/>
      <c r="M78" s="145"/>
      <c r="N78" s="146"/>
    </row>
    <row r="79" spans="3:19" ht="24.75" customHeight="1" thickTop="1" thickBot="1">
      <c r="C79" s="21"/>
      <c r="D79" s="58" t="str">
        <f>D61</f>
        <v>Спрос на продукцию проекта на этом рынке, т.</v>
      </c>
      <c r="E79" s="166">
        <f>E76/1000000*E75*1000000*90</f>
        <v>1752300</v>
      </c>
      <c r="F79" s="160"/>
      <c r="G79" s="166">
        <f>G76/1000000*G75*1000000*90</f>
        <v>4365900.0000000009</v>
      </c>
      <c r="H79" s="166">
        <f>H76/1000000*H75*1000000*90</f>
        <v>1247400</v>
      </c>
      <c r="I79" s="160"/>
      <c r="J79" s="166">
        <f>J76/1000000*J75*1000000*90</f>
        <v>279180</v>
      </c>
      <c r="K79" s="145"/>
      <c r="L79" s="145"/>
      <c r="M79" s="145"/>
      <c r="N79" s="146"/>
    </row>
    <row r="80" spans="3:19" ht="24.75" customHeight="1" thickTop="1" thickBot="1">
      <c r="C80" s="21"/>
      <c r="D80" s="58" t="s">
        <v>88</v>
      </c>
      <c r="E80" s="161">
        <f>E79*$E$45*1000</f>
        <v>4504245428.5714293</v>
      </c>
      <c r="F80" s="161"/>
      <c r="G80" s="161">
        <f>G79*$E$45*1000</f>
        <v>11222442000.000004</v>
      </c>
      <c r="H80" s="161">
        <f>H79*$E$45*1000</f>
        <v>3206412000</v>
      </c>
      <c r="I80" s="161"/>
      <c r="J80" s="161">
        <f>J79*$E$45*1000</f>
        <v>717625542.85714281</v>
      </c>
      <c r="K80" s="167"/>
      <c r="L80" s="167"/>
      <c r="M80" s="167"/>
      <c r="N80" s="168"/>
    </row>
    <row r="81" spans="3:14" ht="24.75" hidden="1" customHeight="1" outlineLevel="1" thickTop="1" thickBot="1">
      <c r="C81" s="21"/>
      <c r="D81" s="58" t="s">
        <v>89</v>
      </c>
      <c r="E81" s="27">
        <f>E80+G80+H80+J80</f>
        <v>19650724971.428577</v>
      </c>
      <c r="F81" s="27"/>
      <c r="G81" s="27"/>
      <c r="H81" s="27"/>
      <c r="I81" s="27"/>
      <c r="J81" s="27"/>
      <c r="K81" s="167"/>
      <c r="L81" s="167"/>
      <c r="M81" s="167"/>
      <c r="N81" s="168"/>
    </row>
    <row r="82" spans="3:14" ht="28.5" customHeight="1" collapsed="1" thickTop="1" thickBot="1">
      <c r="C82" s="21"/>
      <c r="D82" s="142" t="s">
        <v>90</v>
      </c>
      <c r="E82" s="35"/>
      <c r="F82" s="35"/>
      <c r="G82" s="35"/>
      <c r="H82" s="35"/>
      <c r="I82" s="35"/>
      <c r="J82" s="35"/>
      <c r="K82" s="35"/>
      <c r="L82" s="35"/>
      <c r="M82" s="35"/>
      <c r="N82" s="36"/>
    </row>
    <row r="83" spans="3:14" ht="28.5" customHeight="1" thickTop="1" thickBot="1">
      <c r="C83" s="21"/>
      <c r="D83" s="143" t="s">
        <v>91</v>
      </c>
      <c r="E83" s="144">
        <v>2017</v>
      </c>
      <c r="F83" s="144">
        <v>2018</v>
      </c>
      <c r="G83" s="144">
        <v>2019</v>
      </c>
      <c r="H83" s="144">
        <v>2020</v>
      </c>
      <c r="I83" s="144"/>
      <c r="J83" s="145" t="s">
        <v>75</v>
      </c>
      <c r="K83" s="145"/>
      <c r="L83" s="145"/>
      <c r="M83" s="145"/>
      <c r="N83" s="146"/>
    </row>
    <row r="84" spans="3:14" ht="24" customHeight="1" thickTop="1" thickBot="1">
      <c r="C84" s="21"/>
      <c r="D84" s="154" t="s">
        <v>92</v>
      </c>
      <c r="E84" s="144"/>
      <c r="F84" s="169">
        <f>'[1]Trade_Map_-_Список_импортеров_д'!D62*1000</f>
        <v>33964000</v>
      </c>
      <c r="G84" s="169">
        <f>'[1]Trade_Map_-_Список_импортеров_д'!E62*1000</f>
        <v>27521000</v>
      </c>
      <c r="H84" s="169">
        <f>'[1]Trade_Map_-_Список_импортеров_д'!F62*1000</f>
        <v>30403000</v>
      </c>
      <c r="I84" s="144"/>
      <c r="J84" s="169">
        <f>AVERAGE(E84:H84)</f>
        <v>30629333.333333332</v>
      </c>
      <c r="K84" s="144"/>
      <c r="L84" s="144"/>
      <c r="M84" s="144"/>
      <c r="N84" s="152"/>
    </row>
    <row r="85" spans="3:14" ht="20.25" customHeight="1" thickTop="1" thickBot="1">
      <c r="C85" s="21"/>
      <c r="D85" s="154" t="s">
        <v>93</v>
      </c>
      <c r="E85" s="170"/>
      <c r="F85" s="170"/>
      <c r="G85" s="170"/>
      <c r="H85" s="170"/>
      <c r="I85" s="144"/>
      <c r="J85" s="169"/>
      <c r="K85" s="144"/>
      <c r="L85" s="144"/>
      <c r="M85" s="144"/>
      <c r="N85" s="152"/>
    </row>
    <row r="86" spans="3:14" ht="24" customHeight="1" thickTop="1" thickBot="1">
      <c r="C86" s="21"/>
      <c r="D86" s="154" t="s">
        <v>94</v>
      </c>
      <c r="E86" s="171"/>
      <c r="F86" s="169">
        <f>'[1]Trade_Map_-_Список_импортеров_д'!D53*1000</f>
        <v>41651000</v>
      </c>
      <c r="G86" s="169">
        <f>'[1]Trade_Map_-_Список_импортеров_д'!E53*1000</f>
        <v>55839000</v>
      </c>
      <c r="H86" s="169">
        <f>'[1]Trade_Map_-_Список_импортеров_д'!F53*1000</f>
        <v>69259000</v>
      </c>
      <c r="I86" s="144"/>
      <c r="J86" s="169">
        <f t="shared" ref="J86:J87" si="0">AVERAGE(E86:H86)</f>
        <v>55583000</v>
      </c>
      <c r="K86" s="144"/>
      <c r="L86" s="144"/>
      <c r="M86" s="144"/>
      <c r="N86" s="152"/>
    </row>
    <row r="87" spans="3:14" ht="19.5" customHeight="1" thickTop="1" thickBot="1">
      <c r="C87" s="21"/>
      <c r="D87" s="154" t="s">
        <v>95</v>
      </c>
      <c r="E87" s="171"/>
      <c r="F87" s="169">
        <f>'[1]Trade_Map_-_Список_импортеров_д'!D161*1000</f>
        <v>310000</v>
      </c>
      <c r="G87" s="169">
        <f>'[1]Trade_Map_-_Список_импортеров_д'!E161*1000</f>
        <v>397000</v>
      </c>
      <c r="H87" s="169">
        <f>'[1]Trade_Map_-_Список_импортеров_д'!F161*1000</f>
        <v>896000</v>
      </c>
      <c r="I87" s="144"/>
      <c r="J87" s="169">
        <f t="shared" si="0"/>
        <v>534333.33333333337</v>
      </c>
      <c r="K87" s="144"/>
      <c r="L87" s="144"/>
      <c r="M87" s="144"/>
      <c r="N87" s="152"/>
    </row>
    <row r="88" spans="3:14" ht="40.5" customHeight="1" thickTop="1" thickBot="1">
      <c r="C88" s="21"/>
      <c r="D88" s="154" t="s">
        <v>96</v>
      </c>
      <c r="E88" s="144"/>
      <c r="F88" s="169">
        <f>'[1]Trade_Map_-_Список_импортеров_д'!D99*1000</f>
        <v>2871000</v>
      </c>
      <c r="G88" s="169">
        <f>'[1]Trade_Map_-_Список_импортеров_д'!E99*1000</f>
        <v>3792000</v>
      </c>
      <c r="H88" s="169">
        <f>'[1]Trade_Map_-_Список_импортеров_д'!F99*1000</f>
        <v>1579000</v>
      </c>
      <c r="I88" s="144"/>
      <c r="J88" s="169">
        <f>AVERAGE(E88:H88)</f>
        <v>2747333.3333333335</v>
      </c>
      <c r="K88" s="144"/>
      <c r="L88" s="144"/>
      <c r="M88" s="144"/>
      <c r="N88" s="152"/>
    </row>
    <row r="89" spans="3:14" ht="21" customHeight="1" thickTop="1" thickBot="1">
      <c r="C89" s="21"/>
      <c r="D89" s="154" t="s">
        <v>97</v>
      </c>
      <c r="E89" s="144"/>
      <c r="F89" s="144"/>
      <c r="G89" s="144"/>
      <c r="H89" s="144"/>
      <c r="I89" s="144"/>
      <c r="J89" s="169"/>
      <c r="K89" s="144"/>
      <c r="L89" s="144"/>
      <c r="M89" s="144"/>
      <c r="N89" s="152"/>
    </row>
    <row r="90" spans="3:14" ht="21" hidden="1" customHeight="1" thickTop="1" thickBot="1">
      <c r="C90" s="21"/>
      <c r="D90" s="154" t="s">
        <v>98</v>
      </c>
      <c r="E90" s="144"/>
      <c r="F90" s="144"/>
      <c r="G90" s="144"/>
      <c r="H90" s="144"/>
      <c r="I90" s="144"/>
      <c r="J90" s="169"/>
      <c r="K90" s="144"/>
      <c r="L90" s="144"/>
      <c r="M90" s="144"/>
      <c r="N90" s="152"/>
    </row>
    <row r="91" spans="3:14" ht="21" hidden="1" customHeight="1" outlineLevel="1" thickTop="1" thickBot="1">
      <c r="C91" s="21"/>
      <c r="D91" s="154" t="s">
        <v>99</v>
      </c>
      <c r="E91" s="144"/>
      <c r="F91" s="144"/>
      <c r="G91" s="144"/>
      <c r="H91" s="144"/>
      <c r="I91" s="144"/>
      <c r="J91" s="172"/>
      <c r="K91" s="144"/>
      <c r="L91" s="144"/>
      <c r="M91" s="144"/>
      <c r="N91" s="152"/>
    </row>
    <row r="92" spans="3:14" ht="21" hidden="1" customHeight="1" outlineLevel="1" thickTop="1" thickBot="1">
      <c r="C92" s="21"/>
      <c r="D92" s="154" t="s">
        <v>100</v>
      </c>
      <c r="E92" s="144"/>
      <c r="F92" s="144"/>
      <c r="G92" s="144"/>
      <c r="H92" s="144"/>
      <c r="I92" s="144"/>
      <c r="J92" s="172"/>
      <c r="K92" s="144"/>
      <c r="L92" s="144"/>
      <c r="M92" s="144"/>
      <c r="N92" s="152"/>
    </row>
    <row r="93" spans="3:14" ht="30.75" hidden="1" customHeight="1" outlineLevel="1" thickTop="1" thickBot="1">
      <c r="C93" s="21"/>
      <c r="D93" s="154" t="s">
        <v>101</v>
      </c>
      <c r="E93" s="46"/>
      <c r="F93" s="46"/>
      <c r="G93" s="46"/>
      <c r="H93" s="46"/>
      <c r="I93" s="46"/>
      <c r="J93" s="46"/>
      <c r="K93" s="46"/>
      <c r="L93" s="46"/>
      <c r="M93" s="46"/>
      <c r="N93" s="47"/>
    </row>
    <row r="94" spans="3:14" ht="30" customHeight="1" collapsed="1" thickTop="1" thickBot="1">
      <c r="C94" s="21"/>
      <c r="D94" s="154" t="s">
        <v>102</v>
      </c>
      <c r="E94" s="173">
        <f>SUM(J84:J92)</f>
        <v>89493999.999999985</v>
      </c>
      <c r="F94" s="173"/>
      <c r="G94" s="46"/>
      <c r="H94" s="46"/>
      <c r="I94" s="46"/>
      <c r="J94" s="46"/>
      <c r="K94" s="46"/>
      <c r="L94" s="46"/>
      <c r="M94" s="46"/>
      <c r="N94" s="47"/>
    </row>
    <row r="95" spans="3:14" ht="21" hidden="1" customHeight="1" outlineLevel="1" thickTop="1" thickBot="1">
      <c r="C95" s="21"/>
      <c r="D95" s="174" t="s">
        <v>103</v>
      </c>
      <c r="E95" s="175"/>
      <c r="F95" s="175"/>
      <c r="G95" s="175"/>
      <c r="H95" s="175"/>
      <c r="I95" s="175"/>
      <c r="J95" s="175"/>
      <c r="K95" s="175"/>
      <c r="L95" s="175"/>
      <c r="M95" s="175"/>
      <c r="N95" s="176"/>
    </row>
    <row r="96" spans="3:14" ht="24.75" hidden="1" customHeight="1" outlineLevel="1" thickTop="1" thickBot="1">
      <c r="C96" s="21"/>
      <c r="D96" s="58" t="s">
        <v>104</v>
      </c>
      <c r="E96" s="145"/>
      <c r="F96" s="145"/>
      <c r="G96" s="145"/>
      <c r="H96" s="145"/>
      <c r="I96" s="145"/>
      <c r="J96" s="145"/>
      <c r="K96" s="145"/>
      <c r="L96" s="145"/>
      <c r="M96" s="145"/>
      <c r="N96" s="146"/>
    </row>
    <row r="97" spans="3:19" ht="24.75" hidden="1" customHeight="1" outlineLevel="1" thickTop="1" thickBot="1">
      <c r="C97" s="21"/>
      <c r="D97" s="58" t="s">
        <v>64</v>
      </c>
      <c r="E97" s="145"/>
      <c r="F97" s="145"/>
      <c r="G97" s="145"/>
      <c r="H97" s="145"/>
      <c r="I97" s="145"/>
      <c r="J97" s="145"/>
      <c r="K97" s="145"/>
      <c r="L97" s="145"/>
      <c r="M97" s="145"/>
      <c r="N97" s="146"/>
    </row>
    <row r="98" spans="3:19" ht="24.75" hidden="1" customHeight="1" outlineLevel="1" thickTop="1" thickBot="1">
      <c r="C98" s="21"/>
      <c r="D98" s="37" t="s">
        <v>105</v>
      </c>
      <c r="E98" s="145"/>
      <c r="F98" s="145"/>
      <c r="G98" s="145"/>
      <c r="H98" s="145"/>
      <c r="I98" s="145"/>
      <c r="J98" s="145"/>
      <c r="K98" s="145"/>
      <c r="L98" s="145"/>
      <c r="M98" s="145"/>
      <c r="N98" s="146"/>
    </row>
    <row r="99" spans="3:19" ht="36" hidden="1" customHeight="1" outlineLevel="1" thickTop="1" thickBot="1">
      <c r="C99" s="21"/>
      <c r="D99" s="58" t="s">
        <v>87</v>
      </c>
      <c r="E99" s="145"/>
      <c r="F99" s="145"/>
      <c r="G99" s="145"/>
      <c r="H99" s="145"/>
      <c r="I99" s="145"/>
      <c r="J99" s="145"/>
      <c r="K99" s="145"/>
      <c r="L99" s="145"/>
      <c r="M99" s="145"/>
      <c r="N99" s="146"/>
    </row>
    <row r="100" spans="3:19" ht="24.75" hidden="1" customHeight="1" outlineLevel="1" thickTop="1" thickBot="1">
      <c r="C100" s="21"/>
      <c r="D100" s="58" t="s">
        <v>70</v>
      </c>
      <c r="E100" s="145"/>
      <c r="F100" s="145"/>
      <c r="G100" s="145"/>
      <c r="H100" s="145"/>
      <c r="I100" s="145"/>
      <c r="J100" s="145"/>
      <c r="K100" s="145"/>
      <c r="L100" s="145"/>
      <c r="M100" s="145"/>
      <c r="N100" s="146"/>
    </row>
    <row r="101" spans="3:19" ht="24.75" hidden="1" customHeight="1" outlineLevel="1" thickTop="1" thickBot="1">
      <c r="C101" s="21"/>
      <c r="D101" s="58" t="s">
        <v>106</v>
      </c>
      <c r="E101" s="145"/>
      <c r="F101" s="145"/>
      <c r="G101" s="145"/>
      <c r="H101" s="145"/>
      <c r="I101" s="145"/>
      <c r="J101" s="145"/>
      <c r="K101" s="145"/>
      <c r="L101" s="145"/>
      <c r="M101" s="145"/>
      <c r="N101" s="146"/>
    </row>
    <row r="102" spans="3:19" ht="24.75" hidden="1" customHeight="1" outlineLevel="1" thickTop="1" thickBot="1">
      <c r="C102" s="21"/>
      <c r="D102" s="58" t="s">
        <v>88</v>
      </c>
      <c r="E102" s="27"/>
      <c r="F102" s="27"/>
      <c r="G102" s="27"/>
      <c r="H102" s="27"/>
      <c r="I102" s="27"/>
      <c r="J102" s="27"/>
      <c r="K102" s="27"/>
      <c r="L102" s="27"/>
      <c r="M102" s="27"/>
      <c r="N102" s="28"/>
    </row>
    <row r="103" spans="3:19" ht="21" customHeight="1" collapsed="1" thickTop="1" thickBot="1">
      <c r="C103" s="21"/>
      <c r="D103" s="177" t="s">
        <v>107</v>
      </c>
      <c r="E103" s="178"/>
      <c r="F103" s="178"/>
      <c r="G103" s="178"/>
      <c r="H103" s="178"/>
      <c r="I103" s="178"/>
      <c r="J103" s="178"/>
      <c r="K103" s="178"/>
      <c r="L103" s="178"/>
      <c r="M103" s="178"/>
      <c r="N103" s="179"/>
    </row>
    <row r="104" spans="3:19" ht="66.75" hidden="1" customHeight="1" outlineLevel="1" thickTop="1" thickBot="1">
      <c r="C104" s="21"/>
      <c r="D104" s="154" t="s">
        <v>108</v>
      </c>
      <c r="E104" s="35"/>
      <c r="F104" s="35"/>
      <c r="G104" s="35"/>
      <c r="H104" s="35"/>
      <c r="I104" s="35"/>
      <c r="J104" s="35"/>
      <c r="K104" s="35"/>
      <c r="L104" s="35"/>
      <c r="M104" s="35"/>
      <c r="N104" s="36"/>
    </row>
    <row r="105" spans="3:19" ht="74.25" hidden="1" customHeight="1" outlineLevel="1" thickTop="1" thickBot="1">
      <c r="C105" s="21"/>
      <c r="D105" s="143" t="s">
        <v>109</v>
      </c>
      <c r="E105" s="46"/>
      <c r="F105" s="46"/>
      <c r="G105" s="46"/>
      <c r="H105" s="46"/>
      <c r="I105" s="46"/>
      <c r="J105" s="46"/>
      <c r="K105" s="46"/>
      <c r="L105" s="46"/>
      <c r="M105" s="46"/>
      <c r="N105" s="47"/>
    </row>
    <row r="106" spans="3:19" ht="24.75" customHeight="1" collapsed="1" thickTop="1" thickBot="1">
      <c r="C106" s="21"/>
      <c r="D106" s="180" t="s">
        <v>110</v>
      </c>
      <c r="E106" s="181">
        <f>E81</f>
        <v>19650724971.428577</v>
      </c>
      <c r="F106" s="181"/>
      <c r="G106" s="181"/>
      <c r="H106" s="181"/>
      <c r="I106" s="181"/>
      <c r="J106" s="181">
        <f>E64</f>
        <v>2799248571.4285717</v>
      </c>
      <c r="K106" s="181"/>
      <c r="L106" s="181"/>
      <c r="M106" s="181"/>
      <c r="N106" s="182"/>
    </row>
    <row r="107" spans="3:19" ht="36.75" customHeight="1" thickTop="1" thickBot="1">
      <c r="C107" s="21"/>
      <c r="D107" s="180" t="s">
        <v>111</v>
      </c>
      <c r="E107" s="183">
        <v>0.5</v>
      </c>
      <c r="F107" s="183"/>
      <c r="G107" s="183"/>
      <c r="H107" s="183"/>
      <c r="I107" s="183"/>
      <c r="J107" s="183">
        <f>1-E107</f>
        <v>0.5</v>
      </c>
      <c r="K107" s="183"/>
      <c r="L107" s="183"/>
      <c r="M107" s="183"/>
      <c r="N107" s="184"/>
    </row>
    <row r="108" spans="3:19" ht="21.75" customHeight="1" thickTop="1" thickBot="1">
      <c r="C108" s="21"/>
      <c r="D108" s="185" t="s">
        <v>112</v>
      </c>
      <c r="E108" s="186">
        <f>E107*E54/E106</f>
        <v>1.021181430087085E-3</v>
      </c>
      <c r="F108" s="186"/>
      <c r="G108" s="186"/>
      <c r="H108" s="186"/>
      <c r="I108" s="186"/>
      <c r="J108" s="187">
        <f>J107*$E$54/J106</f>
        <v>7.1686936392113387E-3</v>
      </c>
      <c r="K108" s="187"/>
      <c r="L108" s="187"/>
      <c r="M108" s="187"/>
      <c r="N108" s="188"/>
    </row>
    <row r="109" spans="3:19" ht="35.25" thickTop="1" thickBot="1">
      <c r="C109" s="21">
        <v>4</v>
      </c>
      <c r="D109" s="52" t="s">
        <v>113</v>
      </c>
      <c r="E109" s="53"/>
      <c r="F109" s="53"/>
      <c r="G109" s="53"/>
      <c r="H109" s="53"/>
      <c r="I109" s="53"/>
      <c r="J109" s="53"/>
      <c r="K109" s="53"/>
      <c r="L109" s="53"/>
      <c r="M109" s="53"/>
      <c r="N109" s="54"/>
    </row>
    <row r="110" spans="3:19" ht="35.25" customHeight="1" thickTop="1" thickBot="1">
      <c r="C110" s="21"/>
      <c r="D110" s="143" t="s">
        <v>114</v>
      </c>
      <c r="E110" s="46" t="s">
        <v>115</v>
      </c>
      <c r="F110" s="46"/>
      <c r="G110" s="46"/>
      <c r="H110" s="46"/>
      <c r="I110" s="46"/>
      <c r="J110" s="46"/>
      <c r="K110" s="46"/>
      <c r="L110" s="46"/>
      <c r="M110" s="46"/>
      <c r="N110" s="47"/>
    </row>
    <row r="111" spans="3:19" ht="46.5" customHeight="1" thickTop="1" thickBot="1">
      <c r="C111" s="21"/>
      <c r="D111" s="37" t="s">
        <v>116</v>
      </c>
      <c r="E111" s="189" t="s">
        <v>117</v>
      </c>
      <c r="F111" s="190"/>
      <c r="G111" s="190"/>
      <c r="H111" s="190"/>
      <c r="I111" s="190"/>
      <c r="J111" s="190"/>
      <c r="K111" s="190"/>
      <c r="L111" s="190"/>
      <c r="M111" s="190"/>
      <c r="N111" s="191"/>
    </row>
    <row r="112" spans="3:19" ht="38.25" hidden="1" customHeight="1" outlineLevel="1" thickTop="1" thickBot="1">
      <c r="C112" s="21"/>
      <c r="D112" s="192" t="s">
        <v>118</v>
      </c>
      <c r="E112" s="193" t="s">
        <v>119</v>
      </c>
      <c r="F112" s="194"/>
      <c r="G112" s="194"/>
      <c r="H112" s="194"/>
      <c r="I112" s="194"/>
      <c r="J112" s="194"/>
      <c r="K112" s="194"/>
      <c r="L112" s="194"/>
      <c r="M112" s="194"/>
      <c r="N112" s="195"/>
      <c r="O112" s="196"/>
      <c r="S112"/>
    </row>
    <row r="113" spans="3:14" ht="36" customHeight="1" collapsed="1" thickTop="1" thickBot="1">
      <c r="C113" s="21"/>
      <c r="D113" s="154" t="s">
        <v>113</v>
      </c>
      <c r="E113" s="112" t="s">
        <v>120</v>
      </c>
      <c r="F113" s="114"/>
      <c r="G113" s="113"/>
      <c r="H113" s="112" t="s">
        <v>121</v>
      </c>
      <c r="I113" s="114"/>
      <c r="J113" s="113"/>
      <c r="K113" s="112" t="s">
        <v>122</v>
      </c>
      <c r="L113" s="114"/>
      <c r="M113" s="114"/>
      <c r="N113" s="115"/>
    </row>
    <row r="114" spans="3:14" ht="47.25" customHeight="1" thickTop="1" thickBot="1">
      <c r="C114" s="21"/>
      <c r="D114" s="154" t="s">
        <v>123</v>
      </c>
      <c r="E114" s="197">
        <v>1050000</v>
      </c>
      <c r="F114" s="198"/>
      <c r="G114" s="199"/>
      <c r="H114" s="197">
        <v>866250</v>
      </c>
      <c r="I114" s="198"/>
      <c r="J114" s="199"/>
      <c r="K114" s="197">
        <f>3552500</f>
        <v>3552500</v>
      </c>
      <c r="L114" s="198"/>
      <c r="M114" s="198"/>
      <c r="N114" s="200"/>
    </row>
    <row r="115" spans="3:14" ht="60.75" hidden="1" customHeight="1" outlineLevel="1" thickTop="1" thickBot="1">
      <c r="C115" s="21"/>
      <c r="D115" s="154" t="s">
        <v>124</v>
      </c>
      <c r="E115" s="201" t="s">
        <v>125</v>
      </c>
      <c r="F115" s="201"/>
      <c r="G115" s="201"/>
      <c r="H115" s="201"/>
      <c r="I115" s="201"/>
      <c r="J115" s="201"/>
      <c r="K115" s="201"/>
      <c r="L115" s="201"/>
      <c r="M115" s="201"/>
      <c r="N115" s="202"/>
    </row>
    <row r="116" spans="3:14" ht="264" customHeight="1" collapsed="1" thickTop="1" thickBot="1">
      <c r="C116" s="21"/>
      <c r="D116" s="154" t="s">
        <v>126</v>
      </c>
      <c r="E116" s="203" t="s">
        <v>127</v>
      </c>
      <c r="F116" s="203"/>
      <c r="G116" s="203"/>
      <c r="H116" s="203"/>
      <c r="I116" s="203"/>
      <c r="J116" s="203"/>
      <c r="K116" s="203"/>
      <c r="L116" s="203"/>
      <c r="M116" s="203"/>
      <c r="N116" s="204"/>
    </row>
    <row r="117" spans="3:14" ht="50.25" customHeight="1" thickTop="1" thickBot="1">
      <c r="C117" s="21"/>
      <c r="D117" s="154" t="s">
        <v>128</v>
      </c>
      <c r="E117" s="46" t="s">
        <v>129</v>
      </c>
      <c r="F117" s="46"/>
      <c r="G117" s="46"/>
      <c r="H117" s="46"/>
      <c r="I117" s="46"/>
      <c r="J117" s="46"/>
      <c r="K117" s="46"/>
      <c r="L117" s="46"/>
      <c r="M117" s="46"/>
      <c r="N117" s="47"/>
    </row>
    <row r="118" spans="3:14" ht="36.75" customHeight="1" thickTop="1" thickBot="1">
      <c r="C118" s="21"/>
      <c r="D118" s="205" t="s">
        <v>130</v>
      </c>
      <c r="E118" s="46" t="s">
        <v>131</v>
      </c>
      <c r="F118" s="46"/>
      <c r="G118" s="46"/>
      <c r="H118" s="46"/>
      <c r="I118" s="46"/>
      <c r="J118" s="46"/>
      <c r="K118" s="46"/>
      <c r="L118" s="46"/>
      <c r="M118" s="46"/>
      <c r="N118" s="47"/>
    </row>
    <row r="119" spans="3:14" ht="36.75" hidden="1" customHeight="1" outlineLevel="1" thickTop="1" thickBot="1">
      <c r="C119" s="21"/>
      <c r="D119" s="205"/>
      <c r="E119" s="46"/>
      <c r="F119" s="46"/>
      <c r="G119" s="46"/>
      <c r="H119" s="46"/>
      <c r="I119" s="144"/>
      <c r="J119" s="46"/>
      <c r="K119" s="46"/>
      <c r="L119" s="46"/>
      <c r="M119" s="46"/>
      <c r="N119" s="47"/>
    </row>
    <row r="120" spans="3:14" ht="36.75" hidden="1" customHeight="1" outlineLevel="1" thickTop="1" thickBot="1">
      <c r="C120" s="21"/>
      <c r="D120" s="205"/>
      <c r="E120" s="46" t="s">
        <v>132</v>
      </c>
      <c r="F120" s="46"/>
      <c r="G120" s="46"/>
      <c r="H120" s="46"/>
      <c r="I120" s="144"/>
      <c r="J120" s="46" t="s">
        <v>132</v>
      </c>
      <c r="K120" s="46"/>
      <c r="L120" s="46"/>
      <c r="M120" s="46"/>
      <c r="N120" s="47"/>
    </row>
    <row r="121" spans="3:14" ht="33" customHeight="1" collapsed="1" thickTop="1" thickBot="1">
      <c r="C121" s="21"/>
      <c r="D121" s="147" t="s">
        <v>133</v>
      </c>
      <c r="E121" s="102">
        <f>175*10000</f>
        <v>1750000</v>
      </c>
      <c r="F121" s="102"/>
      <c r="G121" s="102"/>
      <c r="H121" s="102"/>
      <c r="I121" s="102"/>
      <c r="J121" s="102"/>
      <c r="K121" s="102"/>
      <c r="L121" s="102"/>
      <c r="M121" s="102"/>
      <c r="N121" s="206"/>
    </row>
    <row r="122" spans="3:14" ht="35.25" customHeight="1" thickTop="1" thickBot="1">
      <c r="C122" s="21"/>
      <c r="D122" s="147" t="s">
        <v>134</v>
      </c>
      <c r="E122" s="45">
        <f>[1]Labour!B9</f>
        <v>38</v>
      </c>
      <c r="F122" s="29"/>
      <c r="G122" s="29"/>
      <c r="H122" s="29"/>
      <c r="I122" s="29"/>
      <c r="J122" s="29"/>
      <c r="K122" s="29"/>
      <c r="L122" s="29"/>
      <c r="M122" s="29"/>
      <c r="N122" s="30"/>
    </row>
    <row r="123" spans="3:14" ht="21.75" customHeight="1" thickTop="1" thickBot="1">
      <c r="C123" s="21"/>
      <c r="D123" s="207" t="s">
        <v>135</v>
      </c>
      <c r="E123" s="208"/>
      <c r="F123" s="208"/>
      <c r="G123" s="208"/>
      <c r="H123" s="208"/>
      <c r="I123" s="208"/>
      <c r="J123" s="208"/>
      <c r="K123" s="208"/>
      <c r="L123" s="208"/>
      <c r="M123" s="208"/>
      <c r="N123" s="209"/>
    </row>
    <row r="124" spans="3:14" ht="29.25" customHeight="1" thickTop="1" thickBot="1">
      <c r="C124" s="21"/>
      <c r="D124" s="147" t="s">
        <v>136</v>
      </c>
      <c r="E124" s="210" t="s">
        <v>137</v>
      </c>
      <c r="F124" s="210"/>
      <c r="G124" s="210"/>
      <c r="H124" s="210"/>
      <c r="I124" s="210"/>
      <c r="J124" s="210"/>
      <c r="K124" s="210"/>
      <c r="L124" s="210"/>
      <c r="M124" s="210"/>
      <c r="N124" s="211"/>
    </row>
    <row r="125" spans="3:14" ht="35.25" customHeight="1" thickTop="1" thickBot="1">
      <c r="C125" s="21"/>
      <c r="D125" s="212" t="s">
        <v>138</v>
      </c>
      <c r="E125" s="213">
        <f>E49+G49+I49+K49</f>
        <v>195300</v>
      </c>
      <c r="F125" s="214"/>
      <c r="G125" s="214"/>
      <c r="H125" s="214"/>
      <c r="I125" s="214"/>
      <c r="J125" s="214"/>
      <c r="K125" s="214"/>
      <c r="L125" s="214"/>
      <c r="M125" s="214"/>
      <c r="N125" s="215"/>
    </row>
    <row r="126" spans="3:14" ht="35.25" customHeight="1" thickTop="1" thickBot="1">
      <c r="C126" s="21"/>
      <c r="D126" s="216"/>
      <c r="E126" s="100">
        <f>E49</f>
        <v>78120</v>
      </c>
      <c r="F126" s="101"/>
      <c r="G126" s="100">
        <f>G49</f>
        <v>27900</v>
      </c>
      <c r="H126" s="101"/>
      <c r="I126" s="100">
        <f>I49</f>
        <v>33480</v>
      </c>
      <c r="J126" s="101"/>
      <c r="K126" s="109">
        <f>K49</f>
        <v>55800</v>
      </c>
      <c r="L126" s="109"/>
      <c r="M126" s="109"/>
      <c r="N126" s="110"/>
    </row>
    <row r="127" spans="3:14" ht="35.25" customHeight="1" thickTop="1" thickBot="1">
      <c r="C127" s="21"/>
      <c r="D127" s="147" t="s">
        <v>139</v>
      </c>
      <c r="E127" s="100">
        <v>4</v>
      </c>
      <c r="F127" s="101"/>
      <c r="G127" s="100">
        <v>3</v>
      </c>
      <c r="H127" s="101"/>
      <c r="I127" s="100">
        <v>3</v>
      </c>
      <c r="J127" s="101"/>
      <c r="K127" s="109">
        <v>4.5</v>
      </c>
      <c r="L127" s="109"/>
      <c r="M127" s="109"/>
      <c r="N127" s="110"/>
    </row>
    <row r="128" spans="3:14" ht="35.25" customHeight="1" thickTop="1" thickBot="1">
      <c r="C128" s="21"/>
      <c r="D128" s="212" t="s">
        <v>140</v>
      </c>
      <c r="E128" s="100">
        <f>E127*E126</f>
        <v>312480</v>
      </c>
      <c r="F128" s="101"/>
      <c r="G128" s="100">
        <f>G127*G126</f>
        <v>83700</v>
      </c>
      <c r="H128" s="101"/>
      <c r="I128" s="100">
        <f>I127*I126</f>
        <v>100440</v>
      </c>
      <c r="J128" s="101"/>
      <c r="K128" s="109">
        <f>K127*K126</f>
        <v>251100</v>
      </c>
      <c r="L128" s="109"/>
      <c r="M128" s="109"/>
      <c r="N128" s="110"/>
    </row>
    <row r="129" spans="3:18" ht="35.25" customHeight="1" thickTop="1" thickBot="1">
      <c r="C129" s="21"/>
      <c r="D129" s="216"/>
      <c r="E129" s="213">
        <f>E128+G128+I128+K128</f>
        <v>747720</v>
      </c>
      <c r="F129" s="214"/>
      <c r="G129" s="214"/>
      <c r="H129" s="214"/>
      <c r="I129" s="214"/>
      <c r="J129" s="214"/>
      <c r="K129" s="214"/>
      <c r="L129" s="214"/>
      <c r="M129" s="214"/>
      <c r="N129" s="215"/>
    </row>
    <row r="130" spans="3:18" ht="16.5" customHeight="1" thickTop="1" thickBot="1">
      <c r="C130" s="21"/>
      <c r="D130" s="154" t="s">
        <v>141</v>
      </c>
      <c r="E130" s="217" t="str">
        <f>E110</f>
        <v xml:space="preserve"> Турция</v>
      </c>
      <c r="F130" s="217"/>
      <c r="G130" s="217"/>
      <c r="H130" s="217"/>
      <c r="I130" s="217"/>
      <c r="J130" s="217"/>
      <c r="K130" s="217"/>
      <c r="L130" s="217"/>
      <c r="M130" s="217"/>
      <c r="N130" s="218"/>
    </row>
    <row r="131" spans="3:18" ht="16.5" customHeight="1" thickTop="1" thickBot="1">
      <c r="C131" s="21"/>
      <c r="D131" s="154" t="s">
        <v>142</v>
      </c>
      <c r="E131" s="219">
        <f>E114+H114+K114</f>
        <v>5468750</v>
      </c>
      <c r="F131" s="219"/>
      <c r="G131" s="219"/>
      <c r="H131" s="219"/>
      <c r="I131" s="219"/>
      <c r="J131" s="219"/>
      <c r="K131" s="219"/>
      <c r="L131" s="219"/>
      <c r="M131" s="219"/>
      <c r="N131" s="220"/>
    </row>
    <row r="132" spans="3:18" ht="18" customHeight="1" thickTop="1" thickBot="1">
      <c r="C132" s="21"/>
      <c r="D132" s="154" t="s">
        <v>143</v>
      </c>
      <c r="E132" s="217">
        <f>E121</f>
        <v>1750000</v>
      </c>
      <c r="F132" s="217"/>
      <c r="G132" s="217"/>
      <c r="H132" s="217"/>
      <c r="I132" s="217"/>
      <c r="J132" s="217"/>
      <c r="K132" s="217"/>
      <c r="L132" s="217"/>
      <c r="M132" s="217"/>
      <c r="N132" s="218"/>
    </row>
    <row r="133" spans="3:18" ht="18" customHeight="1" thickTop="1" thickBot="1">
      <c r="C133" s="21"/>
      <c r="D133" s="154" t="s">
        <v>144</v>
      </c>
      <c r="E133" s="221">
        <v>5</v>
      </c>
      <c r="F133" s="221"/>
      <c r="G133" s="221"/>
      <c r="H133" s="221"/>
      <c r="I133" s="221"/>
      <c r="J133" s="221"/>
      <c r="K133" s="221"/>
      <c r="L133" s="221"/>
      <c r="M133" s="221"/>
      <c r="N133" s="222"/>
    </row>
    <row r="134" spans="3:18" ht="17.25" customHeight="1" thickTop="1" thickBot="1">
      <c r="C134" s="21"/>
      <c r="D134" s="223" t="s">
        <v>145</v>
      </c>
      <c r="E134" s="224" t="s">
        <v>146</v>
      </c>
      <c r="F134" s="224"/>
      <c r="G134" s="224"/>
      <c r="H134" s="224"/>
      <c r="I134" s="224"/>
      <c r="J134" s="224"/>
      <c r="K134" s="224"/>
      <c r="L134" s="224"/>
      <c r="M134" s="224"/>
      <c r="N134" s="225"/>
    </row>
    <row r="135" spans="3:18" ht="33" customHeight="1" thickTop="1" thickBot="1">
      <c r="C135" s="21">
        <v>5</v>
      </c>
      <c r="D135" s="52" t="s">
        <v>147</v>
      </c>
      <c r="E135" s="53"/>
      <c r="F135" s="53"/>
      <c r="G135" s="53"/>
      <c r="H135" s="53"/>
      <c r="I135" s="53"/>
      <c r="J135" s="53"/>
      <c r="K135" s="53"/>
      <c r="L135" s="53"/>
      <c r="M135" s="53"/>
      <c r="N135" s="54"/>
    </row>
    <row r="136" spans="3:18" ht="81.75" customHeight="1" thickTop="1" thickBot="1">
      <c r="C136" s="21"/>
      <c r="D136" s="154" t="s">
        <v>148</v>
      </c>
      <c r="E136" s="226" t="s">
        <v>149</v>
      </c>
      <c r="F136" s="226" t="s">
        <v>150</v>
      </c>
      <c r="G136" s="226" t="s">
        <v>151</v>
      </c>
      <c r="H136" s="226" t="s">
        <v>152</v>
      </c>
      <c r="I136" s="226" t="s">
        <v>153</v>
      </c>
      <c r="J136" s="227" t="s">
        <v>154</v>
      </c>
      <c r="K136" s="226" t="s">
        <v>155</v>
      </c>
      <c r="L136" s="162"/>
      <c r="M136" s="162"/>
      <c r="N136" s="163"/>
    </row>
    <row r="137" spans="3:18" ht="16.5" thickTop="1" thickBot="1">
      <c r="C137" s="21"/>
      <c r="D137" s="154" t="s">
        <v>156</v>
      </c>
      <c r="E137" s="41" t="s">
        <v>157</v>
      </c>
      <c r="F137" s="42"/>
      <c r="G137" s="42"/>
      <c r="H137" s="42"/>
      <c r="I137" s="42"/>
      <c r="J137" s="42"/>
      <c r="K137" s="42"/>
      <c r="L137" s="42"/>
      <c r="M137" s="42"/>
      <c r="N137" s="43"/>
    </row>
    <row r="138" spans="3:18" ht="35.25" customHeight="1" thickTop="1" thickBot="1">
      <c r="C138" s="21"/>
      <c r="D138" s="154" t="s">
        <v>158</v>
      </c>
      <c r="E138" s="41" t="s">
        <v>159</v>
      </c>
      <c r="F138" s="42"/>
      <c r="G138" s="42"/>
      <c r="H138" s="42"/>
      <c r="I138" s="42"/>
      <c r="J138" s="42"/>
      <c r="K138" s="42"/>
      <c r="L138" s="42"/>
      <c r="M138" s="42"/>
      <c r="N138" s="43"/>
    </row>
    <row r="139" spans="3:18" ht="35.25" customHeight="1" thickTop="1" thickBot="1">
      <c r="C139" s="21"/>
      <c r="D139" s="228" t="s">
        <v>160</v>
      </c>
      <c r="E139" s="153" t="s">
        <v>161</v>
      </c>
      <c r="F139" s="153"/>
      <c r="G139" s="229" t="s">
        <v>162</v>
      </c>
      <c r="H139" s="229" t="s">
        <v>162</v>
      </c>
      <c r="I139" s="229" t="s">
        <v>162</v>
      </c>
      <c r="J139" s="229" t="s">
        <v>162</v>
      </c>
      <c r="K139" s="153" t="s">
        <v>163</v>
      </c>
      <c r="L139" s="230"/>
      <c r="M139" s="230"/>
      <c r="N139" s="231"/>
    </row>
    <row r="140" spans="3:18" ht="60" customHeight="1" thickTop="1" thickBot="1">
      <c r="C140" s="21"/>
      <c r="D140" s="232"/>
      <c r="E140" s="230">
        <f>175*4</f>
        <v>700</v>
      </c>
      <c r="F140" s="230"/>
      <c r="G140" s="233">
        <f>E47*76</f>
        <v>13300</v>
      </c>
      <c r="H140" s="233">
        <f>E47*60</f>
        <v>10500</v>
      </c>
      <c r="I140" s="233">
        <f>E47*70</f>
        <v>12250</v>
      </c>
      <c r="J140" s="230">
        <f>E47*70</f>
        <v>12250</v>
      </c>
      <c r="K140" s="230">
        <f>(E52+G52+I52+K52)/20</f>
        <v>892800</v>
      </c>
      <c r="L140" s="230"/>
      <c r="M140" s="230"/>
      <c r="N140" s="231"/>
      <c r="P140" s="3">
        <f>175000/E46</f>
        <v>2500</v>
      </c>
      <c r="Q140" s="3">
        <f>25000/200000</f>
        <v>0.125</v>
      </c>
      <c r="R140" s="3">
        <f>100-P140</f>
        <v>-2400</v>
      </c>
    </row>
    <row r="141" spans="3:18" ht="30" thickTop="1" thickBot="1">
      <c r="C141" s="21"/>
      <c r="D141" s="154" t="s">
        <v>164</v>
      </c>
      <c r="E141" s="230">
        <f>100000/4000/3</f>
        <v>8.3333333333333339</v>
      </c>
      <c r="F141" s="230"/>
      <c r="G141" s="233">
        <f>7890/10500</f>
        <v>0.75142857142857145</v>
      </c>
      <c r="H141" s="233">
        <f>15000/10500</f>
        <v>1.4285714285714286</v>
      </c>
      <c r="I141" s="233">
        <f>7890/10500</f>
        <v>0.75142857142857145</v>
      </c>
      <c r="J141" s="230">
        <f>100000/10500</f>
        <v>9.5238095238095237</v>
      </c>
      <c r="K141" s="230">
        <f>'[1]База данных'!BQ757</f>
        <v>0.37838095238095237</v>
      </c>
      <c r="L141" s="230"/>
      <c r="M141" s="230"/>
      <c r="N141" s="231"/>
    </row>
    <row r="142" spans="3:18" ht="31.5" thickTop="1" thickBot="1">
      <c r="C142" s="21"/>
      <c r="D142" s="154" t="s">
        <v>165</v>
      </c>
      <c r="E142" s="145" t="s">
        <v>166</v>
      </c>
      <c r="F142" s="145"/>
      <c r="G142" s="145" t="s">
        <v>167</v>
      </c>
      <c r="H142" s="145" t="s">
        <v>168</v>
      </c>
      <c r="I142" s="145"/>
      <c r="J142" s="145" t="s">
        <v>169</v>
      </c>
      <c r="K142" s="145" t="s">
        <v>170</v>
      </c>
      <c r="L142" s="145"/>
      <c r="M142" s="145"/>
      <c r="N142" s="146" t="s">
        <v>170</v>
      </c>
    </row>
    <row r="143" spans="3:18" ht="16.5" thickTop="1" thickBot="1">
      <c r="C143" s="21"/>
      <c r="D143" s="154" t="s">
        <v>171</v>
      </c>
      <c r="E143" s="148">
        <v>131400</v>
      </c>
      <c r="F143" s="148"/>
      <c r="G143" s="148">
        <f>25*8*60</f>
        <v>12000</v>
      </c>
      <c r="H143" s="148"/>
      <c r="I143" s="148"/>
      <c r="J143" s="234">
        <v>6120</v>
      </c>
      <c r="K143" s="145" t="s">
        <v>172</v>
      </c>
      <c r="L143" s="145"/>
      <c r="M143" s="145"/>
      <c r="N143" s="146" t="s">
        <v>172</v>
      </c>
    </row>
    <row r="144" spans="3:18" ht="16.5" thickTop="1" thickBot="1">
      <c r="C144" s="21"/>
      <c r="D144" s="223" t="s">
        <v>173</v>
      </c>
      <c r="E144" s="235">
        <v>4.2857142857142858E-2</v>
      </c>
      <c r="F144" s="235"/>
      <c r="G144" s="236">
        <f>1800/10500</f>
        <v>0.17142857142857143</v>
      </c>
      <c r="H144" s="236">
        <f>600/10500</f>
        <v>5.7142857142857141E-2</v>
      </c>
      <c r="I144" s="237"/>
      <c r="J144" s="235">
        <f>'[1]База данных'!BL666</f>
        <v>0.59047619047619049</v>
      </c>
      <c r="K144" s="237"/>
      <c r="L144" s="237"/>
      <c r="M144" s="237"/>
      <c r="N144" s="238"/>
    </row>
    <row r="145" spans="3:14" ht="15.75" hidden="1" outlineLevel="1" thickTop="1" thickBot="1">
      <c r="C145" s="21"/>
      <c r="D145" s="239"/>
      <c r="E145" s="240"/>
      <c r="F145" s="240"/>
      <c r="G145" s="240"/>
      <c r="H145" s="240"/>
      <c r="I145" s="240"/>
      <c r="J145" s="240"/>
      <c r="K145" s="240"/>
      <c r="L145" s="240"/>
      <c r="M145" s="240"/>
      <c r="N145" s="241"/>
    </row>
    <row r="146" spans="3:14" ht="15.75" hidden="1" outlineLevel="1" thickTop="1" thickBot="1">
      <c r="C146" s="21"/>
      <c r="D146" s="154"/>
      <c r="E146" s="155"/>
      <c r="F146" s="155"/>
      <c r="G146" s="155"/>
      <c r="H146" s="155"/>
      <c r="I146" s="155"/>
      <c r="J146" s="155"/>
      <c r="K146" s="155"/>
      <c r="L146" s="155"/>
      <c r="M146" s="155"/>
      <c r="N146" s="156"/>
    </row>
    <row r="147" spans="3:14" ht="15.75" hidden="1" outlineLevel="1" thickTop="1" thickBot="1">
      <c r="C147" s="21"/>
      <c r="D147" s="242"/>
      <c r="E147" s="243"/>
      <c r="F147" s="243"/>
      <c r="G147" s="243"/>
      <c r="H147" s="243"/>
      <c r="I147" s="243"/>
      <c r="J147" s="243"/>
      <c r="K147" s="243"/>
      <c r="L147" s="243"/>
      <c r="M147" s="243"/>
      <c r="N147" s="244"/>
    </row>
    <row r="148" spans="3:14" ht="35.25" collapsed="1" thickTop="1" thickBot="1">
      <c r="C148" s="21">
        <v>6</v>
      </c>
      <c r="D148" s="52" t="s">
        <v>9</v>
      </c>
      <c r="E148" s="53"/>
      <c r="F148" s="53"/>
      <c r="G148" s="53"/>
      <c r="H148" s="53"/>
      <c r="I148" s="53"/>
      <c r="J148" s="53"/>
      <c r="K148" s="53"/>
      <c r="L148" s="53"/>
      <c r="M148" s="53"/>
      <c r="N148" s="54"/>
    </row>
    <row r="149" spans="3:14" ht="25.5" customHeight="1" thickTop="1" thickBot="1">
      <c r="C149" s="21"/>
      <c r="D149" s="22" t="s">
        <v>174</v>
      </c>
      <c r="E149" s="189" t="str">
        <f>E14</f>
        <v xml:space="preserve">Андижанская   область,   Избасканский   район,  МФИ "Чекёр" </v>
      </c>
      <c r="F149" s="190"/>
      <c r="G149" s="190"/>
      <c r="H149" s="190"/>
      <c r="I149" s="190"/>
      <c r="J149" s="190"/>
      <c r="K149" s="190"/>
      <c r="L149" s="190"/>
      <c r="M149" s="190"/>
      <c r="N149" s="191"/>
    </row>
    <row r="150" spans="3:14" ht="53.25" customHeight="1" thickTop="1" thickBot="1">
      <c r="C150" s="21"/>
      <c r="D150" s="22" t="s">
        <v>175</v>
      </c>
      <c r="E150" s="82" t="str">
        <f>E16</f>
        <v>Кулдашев К.К (паспорт АВ 2353695 г. г. Избаскан ИИБ 2112.2015 г.)  +998 94 5692035</v>
      </c>
      <c r="F150" s="83"/>
      <c r="G150" s="83"/>
      <c r="H150" s="83"/>
      <c r="I150" s="83"/>
      <c r="J150" s="83"/>
      <c r="K150" s="83"/>
      <c r="L150" s="83"/>
      <c r="M150" s="83"/>
      <c r="N150" s="85"/>
    </row>
    <row r="151" spans="3:14" ht="19.5" hidden="1" outlineLevel="1" thickTop="1" thickBot="1">
      <c r="C151" s="21"/>
      <c r="D151" s="245" t="s">
        <v>176</v>
      </c>
      <c r="E151" s="46"/>
      <c r="F151" s="46"/>
      <c r="G151" s="46"/>
      <c r="H151" s="46"/>
      <c r="I151" s="46"/>
      <c r="J151" s="46"/>
      <c r="K151" s="46"/>
      <c r="L151" s="46"/>
      <c r="M151" s="46"/>
      <c r="N151" s="47"/>
    </row>
    <row r="152" spans="3:14" ht="33.75" hidden="1" customHeight="1" outlineLevel="1" collapsed="1" thickTop="1" thickBot="1">
      <c r="C152" s="21"/>
      <c r="D152" s="154" t="s">
        <v>177</v>
      </c>
      <c r="E152" s="32" t="s">
        <v>178</v>
      </c>
      <c r="F152" s="32"/>
      <c r="G152" s="32"/>
      <c r="H152" s="32"/>
      <c r="I152" s="32"/>
      <c r="J152" s="32"/>
      <c r="K152" s="32"/>
      <c r="L152" s="32"/>
      <c r="M152" s="32"/>
      <c r="N152" s="33"/>
    </row>
    <row r="153" spans="3:14" ht="36.75" hidden="1" customHeight="1" outlineLevel="1" thickTop="1" thickBot="1">
      <c r="C153" s="21"/>
      <c r="D153" s="154" t="s">
        <v>179</v>
      </c>
      <c r="E153" s="35" t="s">
        <v>180</v>
      </c>
      <c r="F153" s="35"/>
      <c r="G153" s="35"/>
      <c r="H153" s="35"/>
      <c r="I153" s="35"/>
      <c r="J153" s="35"/>
      <c r="K153" s="35"/>
      <c r="L153" s="35"/>
      <c r="M153" s="35"/>
      <c r="N153" s="36"/>
    </row>
    <row r="154" spans="3:14" ht="22.5" hidden="1" customHeight="1" outlineLevel="1" thickTop="1" thickBot="1">
      <c r="C154" s="21"/>
      <c r="D154" s="147" t="s">
        <v>181</v>
      </c>
      <c r="E154" s="35" t="s">
        <v>182</v>
      </c>
      <c r="F154" s="35"/>
      <c r="G154" s="35"/>
      <c r="H154" s="35"/>
      <c r="I154" s="35"/>
      <c r="J154" s="35"/>
      <c r="K154" s="35"/>
      <c r="L154" s="35"/>
      <c r="M154" s="35"/>
      <c r="N154" s="36"/>
    </row>
    <row r="155" spans="3:14" ht="15" hidden="1" customHeight="1" outlineLevel="1" thickTop="1" thickBot="1">
      <c r="C155" s="21"/>
      <c r="D155" s="147" t="s">
        <v>183</v>
      </c>
      <c r="E155" s="35" t="s">
        <v>182</v>
      </c>
      <c r="F155" s="35"/>
      <c r="G155" s="35"/>
      <c r="H155" s="35"/>
      <c r="I155" s="35"/>
      <c r="J155" s="35"/>
      <c r="K155" s="35"/>
      <c r="L155" s="35"/>
      <c r="M155" s="35"/>
      <c r="N155" s="36"/>
    </row>
    <row r="156" spans="3:14" ht="16.5" hidden="1" outlineLevel="1" thickTop="1" thickBot="1">
      <c r="C156" s="21"/>
      <c r="D156" s="147" t="s">
        <v>184</v>
      </c>
      <c r="E156" s="35" t="s">
        <v>182</v>
      </c>
      <c r="F156" s="35"/>
      <c r="G156" s="35"/>
      <c r="H156" s="35"/>
      <c r="I156" s="35"/>
      <c r="J156" s="35"/>
      <c r="K156" s="35"/>
      <c r="L156" s="35"/>
      <c r="M156" s="35"/>
      <c r="N156" s="36"/>
    </row>
    <row r="157" spans="3:14" ht="16.5" hidden="1" outlineLevel="1" thickTop="1" thickBot="1">
      <c r="C157" s="21"/>
      <c r="D157" s="147" t="s">
        <v>184</v>
      </c>
      <c r="E157" s="35" t="s">
        <v>182</v>
      </c>
      <c r="F157" s="35"/>
      <c r="G157" s="35"/>
      <c r="H157" s="35"/>
      <c r="I157" s="35"/>
      <c r="J157" s="35"/>
      <c r="K157" s="35"/>
      <c r="L157" s="35"/>
      <c r="M157" s="35"/>
      <c r="N157" s="36"/>
    </row>
    <row r="158" spans="3:14" ht="16.5" collapsed="1" thickTop="1" thickBot="1">
      <c r="C158" s="21"/>
      <c r="D158" s="154" t="s">
        <v>184</v>
      </c>
      <c r="E158" s="35">
        <f>H149</f>
        <v>0</v>
      </c>
      <c r="F158" s="35"/>
      <c r="G158" s="35"/>
      <c r="H158" s="35"/>
      <c r="I158" s="35"/>
      <c r="J158" s="35"/>
      <c r="K158" s="35"/>
      <c r="L158" s="35"/>
      <c r="M158" s="35"/>
      <c r="N158" s="36"/>
    </row>
    <row r="159" spans="3:14" ht="16.5" thickTop="1" thickBot="1">
      <c r="C159" s="21"/>
      <c r="D159" s="154" t="s">
        <v>184</v>
      </c>
      <c r="E159" s="35" t="s">
        <v>182</v>
      </c>
      <c r="F159" s="35"/>
      <c r="G159" s="35"/>
      <c r="H159" s="35"/>
      <c r="I159" s="35"/>
      <c r="J159" s="35"/>
      <c r="K159" s="35"/>
      <c r="L159" s="35"/>
      <c r="M159" s="35"/>
      <c r="N159" s="36"/>
    </row>
    <row r="160" spans="3:14" ht="16.5" thickTop="1" thickBot="1">
      <c r="C160" s="21"/>
      <c r="D160" s="58" t="s">
        <v>185</v>
      </c>
      <c r="E160" s="35" t="s">
        <v>182</v>
      </c>
      <c r="F160" s="35"/>
      <c r="G160" s="35"/>
      <c r="H160" s="35"/>
      <c r="I160" s="35"/>
      <c r="J160" s="35"/>
      <c r="K160" s="35"/>
      <c r="L160" s="35"/>
      <c r="M160" s="35"/>
      <c r="N160" s="36"/>
    </row>
    <row r="161" spans="3:14" ht="16.5" hidden="1" outlineLevel="1" thickTop="1" thickBot="1">
      <c r="C161" s="21"/>
      <c r="D161" s="58"/>
      <c r="E161" s="35" t="s">
        <v>182</v>
      </c>
      <c r="F161" s="35"/>
      <c r="G161" s="35"/>
      <c r="H161" s="35"/>
      <c r="I161" s="35"/>
      <c r="J161" s="35"/>
      <c r="K161" s="35"/>
      <c r="L161" s="35"/>
      <c r="M161" s="35"/>
      <c r="N161" s="36"/>
    </row>
    <row r="162" spans="3:14" ht="33.75" hidden="1" customHeight="1" outlineLevel="1" thickTop="1" thickBot="1">
      <c r="C162" s="21"/>
      <c r="D162" s="58" t="s">
        <v>186</v>
      </c>
      <c r="E162" s="35" t="s">
        <v>182</v>
      </c>
      <c r="F162" s="35"/>
      <c r="G162" s="35"/>
      <c r="H162" s="35"/>
      <c r="I162" s="35"/>
      <c r="J162" s="35"/>
      <c r="K162" s="35"/>
      <c r="L162" s="35"/>
      <c r="M162" s="35"/>
      <c r="N162" s="36"/>
    </row>
    <row r="163" spans="3:14" ht="16.5" hidden="1" outlineLevel="1" thickTop="1" thickBot="1">
      <c r="C163" s="21"/>
      <c r="D163" s="58"/>
      <c r="E163" s="35" t="s">
        <v>182</v>
      </c>
      <c r="F163" s="35"/>
      <c r="G163" s="35"/>
      <c r="H163" s="35"/>
      <c r="I163" s="35"/>
      <c r="J163" s="35"/>
      <c r="K163" s="35"/>
      <c r="L163" s="35"/>
      <c r="M163" s="35"/>
      <c r="N163" s="36"/>
    </row>
    <row r="164" spans="3:14" ht="16.5" collapsed="1" thickTop="1" thickBot="1">
      <c r="C164" s="21"/>
      <c r="D164" s="58" t="s">
        <v>187</v>
      </c>
      <c r="E164" s="246">
        <f>SUM(E165:N168)</f>
        <v>175.01499999999999</v>
      </c>
      <c r="F164" s="246"/>
      <c r="G164" s="246"/>
      <c r="H164" s="246"/>
      <c r="I164" s="246"/>
      <c r="J164" s="246"/>
      <c r="K164" s="246"/>
      <c r="L164" s="246"/>
      <c r="M164" s="246"/>
      <c r="N164" s="247"/>
    </row>
    <row r="165" spans="3:14" ht="16.5" thickTop="1" thickBot="1">
      <c r="C165" s="21"/>
      <c r="D165" s="248" t="s">
        <v>188</v>
      </c>
      <c r="E165" s="35">
        <f>100/10000</f>
        <v>0.01</v>
      </c>
      <c r="F165" s="35"/>
      <c r="G165" s="35"/>
      <c r="H165" s="35"/>
      <c r="I165" s="35"/>
      <c r="J165" s="35"/>
      <c r="K165" s="35"/>
      <c r="L165" s="35"/>
      <c r="M165" s="35"/>
      <c r="N165" s="36"/>
    </row>
    <row r="166" spans="3:14" ht="16.5" thickTop="1" thickBot="1">
      <c r="C166" s="21"/>
      <c r="D166" s="248" t="s">
        <v>189</v>
      </c>
      <c r="E166" s="35">
        <f>E165/2</f>
        <v>5.0000000000000001E-3</v>
      </c>
      <c r="F166" s="35"/>
      <c r="G166" s="35"/>
      <c r="H166" s="35"/>
      <c r="I166" s="35"/>
      <c r="J166" s="35"/>
      <c r="K166" s="35"/>
      <c r="L166" s="35"/>
      <c r="M166" s="35"/>
      <c r="N166" s="36"/>
    </row>
    <row r="167" spans="3:14" ht="15" customHeight="1" thickTop="1" thickBot="1">
      <c r="C167" s="21"/>
      <c r="D167" s="249" t="s">
        <v>190</v>
      </c>
      <c r="E167" s="250">
        <v>175</v>
      </c>
      <c r="F167" s="250"/>
      <c r="G167" s="250"/>
      <c r="H167" s="250"/>
      <c r="I167" s="250"/>
      <c r="J167" s="250"/>
      <c r="K167" s="250"/>
      <c r="L167" s="250"/>
      <c r="M167" s="250"/>
      <c r="N167" s="251"/>
    </row>
    <row r="168" spans="3:14" ht="15" hidden="1" customHeight="1" outlineLevel="1" thickTop="1" thickBot="1">
      <c r="C168" s="21"/>
      <c r="D168" s="252" t="s">
        <v>191</v>
      </c>
      <c r="E168" s="253" t="s">
        <v>192</v>
      </c>
      <c r="F168" s="253"/>
      <c r="G168" s="253"/>
      <c r="H168" s="253"/>
      <c r="I168" s="253"/>
      <c r="J168" s="253"/>
      <c r="K168" s="253"/>
      <c r="L168" s="253"/>
      <c r="M168" s="253"/>
      <c r="N168" s="254"/>
    </row>
    <row r="169" spans="3:14" ht="15" hidden="1" customHeight="1" outlineLevel="1" thickTop="1" thickBot="1">
      <c r="C169" s="21"/>
      <c r="D169" s="248" t="s">
        <v>193</v>
      </c>
      <c r="E169" s="35"/>
      <c r="F169" s="35"/>
      <c r="G169" s="35"/>
      <c r="H169" s="35"/>
      <c r="I169" s="35"/>
      <c r="J169" s="35"/>
      <c r="K169" s="35"/>
      <c r="L169" s="35"/>
      <c r="M169" s="35"/>
      <c r="N169" s="36"/>
    </row>
    <row r="170" spans="3:14" ht="15" hidden="1" customHeight="1" outlineLevel="1" thickTop="1" thickBot="1">
      <c r="C170" s="21"/>
      <c r="D170" s="248"/>
      <c r="E170" s="35"/>
      <c r="F170" s="35"/>
      <c r="G170" s="35"/>
      <c r="H170" s="35"/>
      <c r="I170" s="35"/>
      <c r="J170" s="35"/>
      <c r="K170" s="35"/>
      <c r="L170" s="35"/>
      <c r="M170" s="35"/>
      <c r="N170" s="36"/>
    </row>
    <row r="171" spans="3:14" ht="15" customHeight="1" collapsed="1" thickTop="1" thickBot="1">
      <c r="C171" s="21"/>
      <c r="D171" s="248" t="s">
        <v>194</v>
      </c>
      <c r="E171" s="32">
        <v>250</v>
      </c>
      <c r="F171" s="32"/>
      <c r="G171" s="32"/>
      <c r="H171" s="32"/>
      <c r="I171" s="32"/>
      <c r="J171" s="32"/>
      <c r="K171" s="32"/>
      <c r="L171" s="32"/>
      <c r="M171" s="32"/>
      <c r="N171" s="33"/>
    </row>
    <row r="172" spans="3:14" ht="33" customHeight="1" thickTop="1" thickBot="1">
      <c r="C172" s="21"/>
      <c r="D172" s="58" t="s">
        <v>195</v>
      </c>
      <c r="E172" s="255">
        <f>(E165+E166)*1000*E171</f>
        <v>3750</v>
      </c>
      <c r="F172" s="255"/>
      <c r="G172" s="255"/>
      <c r="H172" s="255"/>
      <c r="I172" s="255"/>
      <c r="J172" s="255"/>
      <c r="K172" s="255"/>
      <c r="L172" s="255"/>
      <c r="M172" s="255"/>
      <c r="N172" s="256"/>
    </row>
    <row r="173" spans="3:14" ht="15" hidden="1" customHeight="1" outlineLevel="1" thickTop="1" thickBot="1">
      <c r="C173" s="21"/>
      <c r="D173" s="248"/>
      <c r="E173" s="35"/>
      <c r="F173" s="35"/>
      <c r="G173" s="35"/>
      <c r="H173" s="35"/>
      <c r="I173" s="35"/>
      <c r="J173" s="35"/>
      <c r="K173" s="35"/>
      <c r="L173" s="35"/>
      <c r="M173" s="35"/>
      <c r="N173" s="36"/>
    </row>
    <row r="174" spans="3:14" ht="15" hidden="1" customHeight="1" outlineLevel="1" thickTop="1" thickBot="1">
      <c r="C174" s="21"/>
      <c r="D174" s="58" t="s">
        <v>196</v>
      </c>
      <c r="E174" s="257">
        <f>SUM(E175:N187)</f>
        <v>0</v>
      </c>
      <c r="F174" s="257"/>
      <c r="G174" s="257"/>
      <c r="H174" s="257"/>
      <c r="I174" s="257"/>
      <c r="J174" s="257"/>
      <c r="K174" s="257"/>
      <c r="L174" s="257"/>
      <c r="M174" s="257"/>
      <c r="N174" s="258"/>
    </row>
    <row r="175" spans="3:14" ht="15" hidden="1" customHeight="1" outlineLevel="1" thickTop="1" thickBot="1">
      <c r="C175" s="21"/>
      <c r="D175" s="248" t="s">
        <v>197</v>
      </c>
      <c r="E175" s="259"/>
      <c r="F175" s="259"/>
      <c r="G175" s="259"/>
      <c r="H175" s="259"/>
      <c r="I175" s="259"/>
      <c r="J175" s="259"/>
      <c r="K175" s="259"/>
      <c r="L175" s="259"/>
      <c r="M175" s="259"/>
      <c r="N175" s="260"/>
    </row>
    <row r="176" spans="3:14" ht="15" hidden="1" customHeight="1" outlineLevel="1" thickTop="1" thickBot="1">
      <c r="C176" s="21"/>
      <c r="D176" s="248" t="s">
        <v>198</v>
      </c>
      <c r="E176" s="259"/>
      <c r="F176" s="259"/>
      <c r="G176" s="259"/>
      <c r="H176" s="259"/>
      <c r="I176" s="259"/>
      <c r="J176" s="259"/>
      <c r="K176" s="259"/>
      <c r="L176" s="259"/>
      <c r="M176" s="259"/>
      <c r="N176" s="260"/>
    </row>
    <row r="177" spans="3:14" ht="15" hidden="1" customHeight="1" outlineLevel="1" thickTop="1" thickBot="1">
      <c r="C177" s="21"/>
      <c r="D177" s="248" t="s">
        <v>199</v>
      </c>
      <c r="E177" s="259"/>
      <c r="F177" s="259"/>
      <c r="G177" s="259"/>
      <c r="H177" s="259"/>
      <c r="I177" s="259"/>
      <c r="J177" s="259"/>
      <c r="K177" s="259"/>
      <c r="L177" s="259"/>
      <c r="M177" s="259"/>
      <c r="N177" s="260"/>
    </row>
    <row r="178" spans="3:14" ht="15" hidden="1" customHeight="1" outlineLevel="1" thickTop="1" thickBot="1">
      <c r="C178" s="21"/>
      <c r="D178" s="248" t="s">
        <v>200</v>
      </c>
      <c r="E178" s="259"/>
      <c r="F178" s="259"/>
      <c r="G178" s="259"/>
      <c r="H178" s="259"/>
      <c r="I178" s="259"/>
      <c r="J178" s="259"/>
      <c r="K178" s="259"/>
      <c r="L178" s="259"/>
      <c r="M178" s="259"/>
      <c r="N178" s="260"/>
    </row>
    <row r="179" spans="3:14" ht="15" hidden="1" customHeight="1" outlineLevel="1" thickTop="1" thickBot="1">
      <c r="C179" s="21"/>
      <c r="D179" s="248" t="s">
        <v>201</v>
      </c>
      <c r="E179" s="259"/>
      <c r="F179" s="259"/>
      <c r="G179" s="259"/>
      <c r="H179" s="259"/>
      <c r="I179" s="259"/>
      <c r="J179" s="259"/>
      <c r="K179" s="259"/>
      <c r="L179" s="259"/>
      <c r="M179" s="259"/>
      <c r="N179" s="260"/>
    </row>
    <row r="180" spans="3:14" ht="15" hidden="1" customHeight="1" outlineLevel="1" thickTop="1" thickBot="1">
      <c r="C180" s="21"/>
      <c r="D180" s="248" t="s">
        <v>202</v>
      </c>
      <c r="E180" s="259"/>
      <c r="F180" s="259"/>
      <c r="G180" s="259"/>
      <c r="H180" s="259"/>
      <c r="I180" s="259"/>
      <c r="J180" s="259"/>
      <c r="K180" s="259"/>
      <c r="L180" s="259"/>
      <c r="M180" s="259"/>
      <c r="N180" s="260"/>
    </row>
    <row r="181" spans="3:14" ht="15" hidden="1" customHeight="1" outlineLevel="1" thickTop="1" thickBot="1">
      <c r="C181" s="21"/>
      <c r="D181" s="248" t="s">
        <v>203</v>
      </c>
      <c r="E181" s="259"/>
      <c r="F181" s="259"/>
      <c r="G181" s="259"/>
      <c r="H181" s="259"/>
      <c r="I181" s="259"/>
      <c r="J181" s="259"/>
      <c r="K181" s="259"/>
      <c r="L181" s="259"/>
      <c r="M181" s="259"/>
      <c r="N181" s="260"/>
    </row>
    <row r="182" spans="3:14" ht="15" hidden="1" customHeight="1" outlineLevel="1" thickTop="1" thickBot="1">
      <c r="C182" s="21"/>
      <c r="D182" s="248" t="s">
        <v>204</v>
      </c>
      <c r="E182" s="259"/>
      <c r="F182" s="259"/>
      <c r="G182" s="259"/>
      <c r="H182" s="259"/>
      <c r="I182" s="259"/>
      <c r="J182" s="259"/>
      <c r="K182" s="259"/>
      <c r="L182" s="259"/>
      <c r="M182" s="259"/>
      <c r="N182" s="260"/>
    </row>
    <row r="183" spans="3:14" ht="15" hidden="1" customHeight="1" outlineLevel="1" thickTop="1" thickBot="1">
      <c r="C183" s="21"/>
      <c r="D183" s="248" t="s">
        <v>205</v>
      </c>
      <c r="E183" s="259"/>
      <c r="F183" s="259"/>
      <c r="G183" s="259"/>
      <c r="H183" s="259"/>
      <c r="I183" s="259"/>
      <c r="J183" s="259"/>
      <c r="K183" s="259"/>
      <c r="L183" s="259"/>
      <c r="M183" s="259"/>
      <c r="N183" s="260"/>
    </row>
    <row r="184" spans="3:14" ht="15" hidden="1" customHeight="1" outlineLevel="1" thickTop="1" thickBot="1">
      <c r="C184" s="21"/>
      <c r="D184" s="248" t="s">
        <v>206</v>
      </c>
      <c r="E184" s="259"/>
      <c r="F184" s="259"/>
      <c r="G184" s="259"/>
      <c r="H184" s="259"/>
      <c r="I184" s="259"/>
      <c r="J184" s="259"/>
      <c r="K184" s="259"/>
      <c r="L184" s="259"/>
      <c r="M184" s="259"/>
      <c r="N184" s="260"/>
    </row>
    <row r="185" spans="3:14" ht="15" hidden="1" customHeight="1" outlineLevel="1" thickTop="1" thickBot="1">
      <c r="C185" s="21"/>
      <c r="D185" s="248" t="s">
        <v>207</v>
      </c>
      <c r="E185" s="259"/>
      <c r="F185" s="259"/>
      <c r="G185" s="259"/>
      <c r="H185" s="259"/>
      <c r="I185" s="259"/>
      <c r="J185" s="259"/>
      <c r="K185" s="259"/>
      <c r="L185" s="259"/>
      <c r="M185" s="259"/>
      <c r="N185" s="260"/>
    </row>
    <row r="186" spans="3:14" ht="15" hidden="1" customHeight="1" outlineLevel="1" thickTop="1" thickBot="1">
      <c r="C186" s="21"/>
      <c r="D186" s="248" t="s">
        <v>208</v>
      </c>
      <c r="E186" s="259"/>
      <c r="F186" s="259"/>
      <c r="G186" s="259"/>
      <c r="H186" s="259"/>
      <c r="I186" s="259"/>
      <c r="J186" s="259"/>
      <c r="K186" s="259"/>
      <c r="L186" s="259"/>
      <c r="M186" s="259"/>
      <c r="N186" s="260"/>
    </row>
    <row r="187" spans="3:14" ht="15" hidden="1" customHeight="1" outlineLevel="1" thickTop="1" thickBot="1">
      <c r="C187" s="21"/>
      <c r="D187" s="248" t="s">
        <v>209</v>
      </c>
      <c r="E187" s="259"/>
      <c r="F187" s="259"/>
      <c r="G187" s="259"/>
      <c r="H187" s="259"/>
      <c r="I187" s="259"/>
      <c r="J187" s="259"/>
      <c r="K187" s="259"/>
      <c r="L187" s="259"/>
      <c r="M187" s="259"/>
      <c r="N187" s="260"/>
    </row>
    <row r="188" spans="3:14" ht="15" hidden="1" customHeight="1" outlineLevel="1" thickTop="1" thickBot="1">
      <c r="C188" s="21"/>
      <c r="D188" s="58" t="s">
        <v>210</v>
      </c>
      <c r="E188" s="35"/>
      <c r="F188" s="35"/>
      <c r="G188" s="35"/>
      <c r="H188" s="35"/>
      <c r="I188" s="35"/>
      <c r="J188" s="35"/>
      <c r="K188" s="35"/>
      <c r="L188" s="35"/>
      <c r="M188" s="35"/>
      <c r="N188" s="36"/>
    </row>
    <row r="189" spans="3:14" ht="15" hidden="1" customHeight="1" outlineLevel="1" thickTop="1" thickBot="1">
      <c r="C189" s="21"/>
      <c r="D189" s="248"/>
      <c r="E189" s="35"/>
      <c r="F189" s="35"/>
      <c r="G189" s="35"/>
      <c r="H189" s="35"/>
      <c r="I189" s="35"/>
      <c r="J189" s="35"/>
      <c r="K189" s="35"/>
      <c r="L189" s="35"/>
      <c r="M189" s="35"/>
      <c r="N189" s="36"/>
    </row>
    <row r="190" spans="3:14" ht="15" hidden="1" customHeight="1" outlineLevel="1" thickTop="1" thickBot="1">
      <c r="C190" s="21"/>
      <c r="D190" s="248"/>
      <c r="E190" s="35"/>
      <c r="F190" s="35"/>
      <c r="G190" s="35"/>
      <c r="H190" s="35"/>
      <c r="I190" s="35"/>
      <c r="J190" s="35"/>
      <c r="K190" s="35"/>
      <c r="L190" s="35"/>
      <c r="M190" s="35"/>
      <c r="N190" s="36"/>
    </row>
    <row r="191" spans="3:14" ht="33.75" hidden="1" customHeight="1" outlineLevel="1" thickTop="1" thickBot="1">
      <c r="C191" s="21"/>
      <c r="D191" s="261" t="s">
        <v>211</v>
      </c>
      <c r="E191" s="262">
        <f>MAX(E172,E174)</f>
        <v>3750</v>
      </c>
      <c r="F191" s="263"/>
      <c r="G191" s="263"/>
      <c r="H191" s="263"/>
      <c r="I191" s="263"/>
      <c r="J191" s="263"/>
      <c r="K191" s="263"/>
      <c r="L191" s="263"/>
      <c r="M191" s="263"/>
      <c r="N191" s="264"/>
    </row>
    <row r="192" spans="3:14" ht="35.25" collapsed="1" thickTop="1" thickBot="1">
      <c r="C192" s="21">
        <v>7</v>
      </c>
      <c r="D192" s="52" t="s">
        <v>212</v>
      </c>
      <c r="E192" s="53"/>
      <c r="F192" s="53"/>
      <c r="G192" s="53"/>
      <c r="H192" s="53"/>
      <c r="I192" s="53"/>
      <c r="J192" s="53"/>
      <c r="K192" s="53"/>
      <c r="L192" s="53"/>
      <c r="M192" s="53"/>
      <c r="N192" s="54"/>
    </row>
    <row r="193" spans="3:14" s="266" customFormat="1" ht="19.5" collapsed="1" thickTop="1" thickBot="1">
      <c r="C193" s="21"/>
      <c r="D193" s="265" t="s">
        <v>213</v>
      </c>
      <c r="E193" s="257">
        <f>'[1]Project Cost'!D27</f>
        <v>7383908.5395809524</v>
      </c>
      <c r="F193" s="257"/>
      <c r="G193" s="257"/>
      <c r="H193" s="257"/>
      <c r="I193" s="257"/>
      <c r="J193" s="257"/>
      <c r="K193" s="257"/>
      <c r="L193" s="257"/>
      <c r="M193" s="257"/>
      <c r="N193" s="258"/>
    </row>
    <row r="194" spans="3:14" s="266" customFormat="1" ht="57.75" customHeight="1" thickTop="1" thickBot="1">
      <c r="C194" s="21"/>
      <c r="D194" s="265" t="s">
        <v>214</v>
      </c>
      <c r="E194" s="267" t="s">
        <v>215</v>
      </c>
      <c r="F194" s="267" t="s">
        <v>216</v>
      </c>
      <c r="G194" s="267" t="s">
        <v>217</v>
      </c>
      <c r="H194" s="267" t="s">
        <v>218</v>
      </c>
      <c r="I194" s="140"/>
      <c r="J194" s="140"/>
      <c r="K194" s="267" t="s">
        <v>219</v>
      </c>
      <c r="L194" s="267" t="str">
        <f>'[1]Project Cost'!K5</f>
        <v>Вклад в национальной валюте</v>
      </c>
      <c r="M194" s="267" t="str">
        <f>'[1]Project Cost'!L5</f>
        <v>Вклад в СКВ</v>
      </c>
      <c r="N194" s="258"/>
    </row>
    <row r="195" spans="3:14" s="266" customFormat="1" ht="18" customHeight="1" thickTop="1" thickBot="1">
      <c r="C195" s="21"/>
      <c r="D195" s="248" t="str">
        <f>'[1]Project Cost'!A6</f>
        <v>Проектирование/</v>
      </c>
      <c r="E195" s="148">
        <f>'[1]Project Cost'!B6</f>
        <v>0</v>
      </c>
      <c r="F195" s="148">
        <f>'[1]Project Cost'!C6</f>
        <v>0</v>
      </c>
      <c r="G195" s="148">
        <f>'[1]Project Cost'!D6</f>
        <v>0</v>
      </c>
      <c r="H195" s="268">
        <f>'[1]Project Cost'!E6</f>
        <v>0</v>
      </c>
      <c r="I195" s="140"/>
      <c r="J195" s="140"/>
      <c r="K195" s="148">
        <f>SUM('[1]Project Cost'!G6:J6)</f>
        <v>0</v>
      </c>
      <c r="L195" s="148">
        <f>'[1]Project Cost'!K6</f>
        <v>0</v>
      </c>
      <c r="M195" s="148">
        <f>'[1]Project Cost'!L6</f>
        <v>0</v>
      </c>
      <c r="N195" s="258"/>
    </row>
    <row r="196" spans="3:14" s="266" customFormat="1" ht="30" customHeight="1" thickTop="1" thickBot="1">
      <c r="C196" s="21"/>
      <c r="D196" s="248" t="str">
        <f>'[1]Project Cost'!A7</f>
        <v>Земля, существующие здания и сооружения</v>
      </c>
      <c r="E196" s="148">
        <f>'[1]Project Cost'!B7</f>
        <v>50000</v>
      </c>
      <c r="F196" s="148">
        <f>'[1]Project Cost'!C7</f>
        <v>0</v>
      </c>
      <c r="G196" s="148">
        <f>'[1]Project Cost'!D7</f>
        <v>50000</v>
      </c>
      <c r="H196" s="268">
        <f>'[1]Project Cost'!E7</f>
        <v>6.7714814900507389E-3</v>
      </c>
      <c r="I196" s="140"/>
      <c r="J196" s="140"/>
      <c r="K196" s="148">
        <f>SUM('[1]Project Cost'!G7:J7)</f>
        <v>0</v>
      </c>
      <c r="L196" s="148">
        <f>'[1]Project Cost'!K7</f>
        <v>50000</v>
      </c>
      <c r="M196" s="148">
        <f>'[1]Project Cost'!L7</f>
        <v>0</v>
      </c>
      <c r="N196" s="258"/>
    </row>
    <row r="197" spans="3:14" s="266" customFormat="1" ht="45" customHeight="1" thickTop="1" thickBot="1">
      <c r="C197" s="21"/>
      <c r="D197" s="248" t="str">
        <f>'[1]Project Cost'!A8</f>
        <v>Новое строительство, реконструкция, ремонт (метал конструк.)</v>
      </c>
      <c r="E197" s="148">
        <f>'[1]Project Cost'!B8</f>
        <v>407950.47619047621</v>
      </c>
      <c r="F197" s="148">
        <f>'[1]Project Cost'!C8</f>
        <v>3552500</v>
      </c>
      <c r="G197" s="148">
        <f>'[1]Project Cost'!D8</f>
        <v>3960450.4761904762</v>
      </c>
      <c r="H197" s="268">
        <f>'[1]Project Cost'!E8</f>
        <v>0.53636234183572884</v>
      </c>
      <c r="I197" s="140"/>
      <c r="J197" s="140"/>
      <c r="K197" s="148">
        <f>SUM('[1]Project Cost'!G8:J8)</f>
        <v>0</v>
      </c>
      <c r="L197" s="148">
        <f>'[1]Project Cost'!K8</f>
        <v>407950.47619047621</v>
      </c>
      <c r="M197" s="148">
        <f>'[1]Project Cost'!L8</f>
        <v>3552500</v>
      </c>
      <c r="N197" s="258"/>
    </row>
    <row r="198" spans="3:14" s="266" customFormat="1" ht="25.5" customHeight="1" thickTop="1" thickBot="1">
      <c r="C198" s="21"/>
      <c r="D198" s="248" t="str">
        <f>'[1]Project Cost'!A9</f>
        <v>Инфраструктура (дорожная, энергетическая, благоустройство и  др.)</v>
      </c>
      <c r="E198" s="148">
        <f>'[1]Project Cost'!B9</f>
        <v>40795.047619047626</v>
      </c>
      <c r="F198" s="148">
        <f>'[1]Project Cost'!C9</f>
        <v>0</v>
      </c>
      <c r="G198" s="148">
        <f>'[1]Project Cost'!D9</f>
        <v>40795.047619047626</v>
      </c>
      <c r="H198" s="268">
        <f>'[1]Project Cost'!E9</f>
        <v>5.524858196762389E-3</v>
      </c>
      <c r="I198" s="140"/>
      <c r="J198" s="140"/>
      <c r="K198" s="148">
        <f>SUM('[1]Project Cost'!G9:J9)</f>
        <v>0</v>
      </c>
      <c r="L198" s="148">
        <f>'[1]Project Cost'!K9</f>
        <v>40795.047619047626</v>
      </c>
      <c r="M198" s="148">
        <f>'[1]Project Cost'!L9</f>
        <v>0</v>
      </c>
      <c r="N198" s="258"/>
    </row>
    <row r="199" spans="3:14" s="266" customFormat="1" ht="25.5" customHeight="1" thickTop="1" thickBot="1">
      <c r="C199" s="21"/>
      <c r="D199" s="248" t="str">
        <f>'[1]Project Cost'!A10</f>
        <v>Основное оборудование (капель орош)</v>
      </c>
      <c r="E199" s="148">
        <f>'[1]Project Cost'!B10</f>
        <v>0</v>
      </c>
      <c r="F199" s="148">
        <f>'[1]Project Cost'!C10</f>
        <v>1050000</v>
      </c>
      <c r="G199" s="148">
        <f>'[1]Project Cost'!D10</f>
        <v>1050000</v>
      </c>
      <c r="H199" s="268">
        <f>'[1]Project Cost'!E10</f>
        <v>0.1422011112910655</v>
      </c>
      <c r="I199" s="140"/>
      <c r="J199" s="140"/>
      <c r="K199" s="148">
        <f>SUM('[1]Project Cost'!G10:J10)</f>
        <v>0</v>
      </c>
      <c r="L199" s="148">
        <f>'[1]Project Cost'!K10</f>
        <v>0</v>
      </c>
      <c r="M199" s="148">
        <f>'[1]Project Cost'!L10</f>
        <v>1050000</v>
      </c>
      <c r="N199" s="258"/>
    </row>
    <row r="200" spans="3:14" s="266" customFormat="1" ht="30" customHeight="1" thickTop="1" thickBot="1">
      <c r="C200" s="21"/>
      <c r="D200" s="248" t="s">
        <v>220</v>
      </c>
      <c r="E200" s="148">
        <f>'[1]Project Cost'!B11</f>
        <v>0</v>
      </c>
      <c r="F200" s="148">
        <f>'[1]Project Cost'!C11</f>
        <v>866250</v>
      </c>
      <c r="G200" s="148">
        <f>'[1]Project Cost'!D11</f>
        <v>866250</v>
      </c>
      <c r="H200" s="268">
        <f>'[1]Project Cost'!E11</f>
        <v>0.11731591681512904</v>
      </c>
      <c r="I200" s="140"/>
      <c r="J200" s="140"/>
      <c r="K200" s="148">
        <f>SUM('[1]Project Cost'!G11:J11)</f>
        <v>0</v>
      </c>
      <c r="L200" s="148">
        <f>'[1]Project Cost'!K11</f>
        <v>0</v>
      </c>
      <c r="M200" s="148">
        <f>'[1]Project Cost'!L11</f>
        <v>866250</v>
      </c>
      <c r="N200" s="258"/>
    </row>
    <row r="201" spans="3:14" s="266" customFormat="1" ht="30" customHeight="1" thickTop="1" thickBot="1">
      <c r="C201" s="21"/>
      <c r="D201" s="248" t="str">
        <f>'[1]Project Cost'!A12</f>
        <v>Транспортные расходы, шефмонтаж, обучение</v>
      </c>
      <c r="E201" s="148">
        <f>'[1]Project Cost'!B12</f>
        <v>0</v>
      </c>
      <c r="F201" s="148">
        <f>'[1]Project Cost'!C12</f>
        <v>105000</v>
      </c>
      <c r="G201" s="148">
        <f>'[1]Project Cost'!D12</f>
        <v>105000</v>
      </c>
      <c r="H201" s="268">
        <f>'[1]Project Cost'!E12</f>
        <v>1.4220111129106551E-2</v>
      </c>
      <c r="I201" s="140"/>
      <c r="J201" s="140"/>
      <c r="K201" s="148">
        <f>SUM('[1]Project Cost'!G12:J12)</f>
        <v>0</v>
      </c>
      <c r="L201" s="148">
        <f>'[1]Project Cost'!K12</f>
        <v>0</v>
      </c>
      <c r="M201" s="148">
        <f>'[1]Project Cost'!L12</f>
        <v>105000</v>
      </c>
      <c r="N201" s="258"/>
    </row>
    <row r="202" spans="3:14" s="266" customFormat="1" ht="30" customHeight="1" thickTop="1" thickBot="1">
      <c r="C202" s="21"/>
      <c r="D202" s="248" t="str">
        <f>'[1]Project Cost'!A13</f>
        <v>Интелектуальное имущество</v>
      </c>
      <c r="E202" s="148">
        <f>'[1]Project Cost'!B13</f>
        <v>0</v>
      </c>
      <c r="F202" s="148">
        <f>'[1]Project Cost'!C13</f>
        <v>0</v>
      </c>
      <c r="G202" s="148">
        <f>'[1]Project Cost'!D13</f>
        <v>0</v>
      </c>
      <c r="H202" s="268">
        <f>'[1]Project Cost'!E13</f>
        <v>0</v>
      </c>
      <c r="I202" s="140"/>
      <c r="J202" s="140"/>
      <c r="K202" s="148">
        <f>SUM('[1]Project Cost'!G13:J13)</f>
        <v>0</v>
      </c>
      <c r="L202" s="148">
        <f>'[1]Project Cost'!K13</f>
        <v>0</v>
      </c>
      <c r="M202" s="148">
        <f>'[1]Project Cost'!L13</f>
        <v>0</v>
      </c>
      <c r="N202" s="258"/>
    </row>
    <row r="203" spans="3:14" s="266" customFormat="1" ht="43.5" customHeight="1" thickTop="1" thickBot="1">
      <c r="C203" s="21"/>
      <c r="D203" s="248" t="str">
        <f>'[1]Project Cost'!A14</f>
        <v>прочие фиксированные активы(саженцы)</v>
      </c>
      <c r="E203" s="148">
        <f>'[1]Project Cost'!B14</f>
        <v>747720</v>
      </c>
      <c r="F203" s="148">
        <f>'[1]Project Cost'!C14</f>
        <v>0</v>
      </c>
      <c r="G203" s="148">
        <f>'[1]Project Cost'!D14</f>
        <v>747720</v>
      </c>
      <c r="H203" s="268">
        <f>'[1]Project Cost'!E14</f>
        <v>0.10126344279481476</v>
      </c>
      <c r="I203" s="140"/>
      <c r="J203" s="140"/>
      <c r="K203" s="148">
        <f>SUM('[1]Project Cost'!G14:J14)</f>
        <v>0</v>
      </c>
      <c r="L203" s="148">
        <f>'[1]Project Cost'!K14</f>
        <v>747720</v>
      </c>
      <c r="M203" s="148">
        <f>'[1]Project Cost'!L14</f>
        <v>0</v>
      </c>
      <c r="N203" s="258"/>
    </row>
    <row r="204" spans="3:14" s="266" customFormat="1" ht="18" customHeight="1" thickTop="1" thickBot="1">
      <c r="C204" s="21"/>
      <c r="D204" s="248" t="str">
        <f>'[1]Project Cost'!A15</f>
        <v>ИТОГО фиксированые активы</v>
      </c>
      <c r="E204" s="148">
        <f>'[1]Project Cost'!B15</f>
        <v>1246465.5238095238</v>
      </c>
      <c r="F204" s="148">
        <f>'[1]Project Cost'!C15</f>
        <v>5573750</v>
      </c>
      <c r="G204" s="148">
        <f>'[1]Project Cost'!D15</f>
        <v>6820215.5238095243</v>
      </c>
      <c r="H204" s="268">
        <f>'[1]Project Cost'!E15</f>
        <v>0.92365926355265793</v>
      </c>
      <c r="I204" s="140"/>
      <c r="J204" s="140"/>
      <c r="K204" s="148">
        <f>SUM('[1]Project Cost'!G15:J15)</f>
        <v>0</v>
      </c>
      <c r="L204" s="148">
        <f>'[1]Project Cost'!K15</f>
        <v>1246465.5238095238</v>
      </c>
      <c r="M204" s="148">
        <f>'[1]Project Cost'!L15</f>
        <v>5573750</v>
      </c>
      <c r="N204" s="258"/>
    </row>
    <row r="205" spans="3:14" s="266" customFormat="1" ht="18" customHeight="1" thickTop="1" thickBot="1">
      <c r="C205" s="21"/>
      <c r="D205" s="248" t="s">
        <v>221</v>
      </c>
      <c r="E205" s="268">
        <f>'[1]Project Cost'!B16</f>
        <v>0.18276043029110808</v>
      </c>
      <c r="F205" s="268">
        <f>'[1]Project Cost'!C16</f>
        <v>0.81723956970889189</v>
      </c>
      <c r="G205" s="268">
        <f>'[1]Project Cost'!D16</f>
        <v>1</v>
      </c>
      <c r="H205" s="268"/>
      <c r="I205" s="140"/>
      <c r="J205" s="140"/>
      <c r="K205" s="268">
        <f>SUM('[1]Project Cost'!G16:J16)</f>
        <v>0</v>
      </c>
      <c r="L205" s="268">
        <f>'[1]Project Cost'!K16</f>
        <v>0.18276043029110808</v>
      </c>
      <c r="M205" s="268">
        <f>'[1]Project Cost'!L16</f>
        <v>0.81723956970889189</v>
      </c>
      <c r="N205" s="258"/>
    </row>
    <row r="206" spans="3:14" s="266" customFormat="1" ht="30" customHeight="1" thickTop="1" thickBot="1">
      <c r="C206" s="21"/>
      <c r="D206" s="248" t="str">
        <f>'[1]Project Cost'!A17</f>
        <v xml:space="preserve"> 1. Рабочий капитал</v>
      </c>
      <c r="E206" s="148">
        <f>'[1]Project Cost'!B17</f>
        <v>547258.75714285718</v>
      </c>
      <c r="F206" s="148">
        <f>'[1]Project Cost'!C17</f>
        <v>0</v>
      </c>
      <c r="G206" s="148">
        <f>'[1]Project Cost'!D17</f>
        <v>547258.75714285718</v>
      </c>
      <c r="H206" s="269">
        <f>'[1]Project Cost'!E17</f>
        <v>7.4115050885220593E-2</v>
      </c>
      <c r="I206" s="140"/>
      <c r="J206" s="140"/>
      <c r="K206" s="148">
        <f>SUM('[1]Project Cost'!G17:J17)</f>
        <v>0</v>
      </c>
      <c r="L206" s="148">
        <f>'[1]Project Cost'!K17</f>
        <v>547258.75714285718</v>
      </c>
      <c r="M206" s="148">
        <f>'[1]Project Cost'!L17</f>
        <v>0</v>
      </c>
      <c r="N206" s="258"/>
    </row>
    <row r="207" spans="3:14" s="266" customFormat="1" ht="18" customHeight="1" thickTop="1" thickBot="1">
      <c r="C207" s="21"/>
      <c r="D207" s="248" t="str">
        <f>'[1]Project Cost'!A20</f>
        <v>2. Финансовые издержки, в т. ч.</v>
      </c>
      <c r="E207" s="148">
        <f>'[1]Project Cost'!B20</f>
        <v>16434.258628571428</v>
      </c>
      <c r="F207" s="148">
        <f>'[1]Project Cost'!C20</f>
        <v>0</v>
      </c>
      <c r="G207" s="148">
        <f>'[1]Project Cost'!D20</f>
        <v>16434.258628571428</v>
      </c>
      <c r="H207" s="270">
        <f>'[1]Project Cost'!E20</f>
        <v>2.2256855621215614E-3</v>
      </c>
      <c r="I207" s="140"/>
      <c r="J207" s="140"/>
      <c r="K207" s="148">
        <f>SUM('[1]Project Cost'!G20:J20)</f>
        <v>0</v>
      </c>
      <c r="L207" s="148">
        <f>'[1]Project Cost'!K20</f>
        <v>16434.258628571428</v>
      </c>
      <c r="M207" s="148">
        <f>'[1]Project Cost'!L20</f>
        <v>0</v>
      </c>
      <c r="N207" s="258"/>
    </row>
    <row r="208" spans="3:14" s="266" customFormat="1" ht="18" customHeight="1" thickTop="1" thickBot="1">
      <c r="C208" s="21"/>
      <c r="D208" s="248" t="str">
        <f>'[1]Project Cost'!A27</f>
        <v>ВСЕГО ПЕРВОНАЧАЛЬНАЯ СТОИМОСТЬ ПРОЕКТА</v>
      </c>
      <c r="E208" s="148">
        <f>'[1]Project Cost'!B27</f>
        <v>1810158.5395809524</v>
      </c>
      <c r="F208" s="148">
        <f>'[1]Project Cost'!C27</f>
        <v>5573750</v>
      </c>
      <c r="G208" s="148">
        <f>'[1]Project Cost'!D27</f>
        <v>7383908.5395809524</v>
      </c>
      <c r="H208" s="269">
        <f>'[1]Project Cost'!E27</f>
        <v>1</v>
      </c>
      <c r="I208" s="140"/>
      <c r="J208" s="140"/>
      <c r="K208" s="148">
        <f>SUM('[1]Project Cost'!G27:J27)</f>
        <v>0</v>
      </c>
      <c r="L208" s="148">
        <f>'[1]Project Cost'!K27</f>
        <v>1810158.5395809524</v>
      </c>
      <c r="M208" s="148">
        <f>'[1]Project Cost'!L27</f>
        <v>5573750</v>
      </c>
      <c r="N208" s="258"/>
    </row>
    <row r="209" spans="3:16" s="266" customFormat="1" ht="18" customHeight="1" thickTop="1" thickBot="1">
      <c r="C209" s="21"/>
      <c r="D209" s="248" t="s">
        <v>222</v>
      </c>
      <c r="E209" s="268">
        <v>0.16116779320009972</v>
      </c>
      <c r="F209" s="268">
        <v>0.83883220679990023</v>
      </c>
      <c r="G209" s="268">
        <v>1</v>
      </c>
      <c r="H209" s="268">
        <v>0</v>
      </c>
      <c r="I209" s="140"/>
      <c r="J209" s="140"/>
      <c r="K209" s="268">
        <f>SUM('[1]Project Cost'!G28:J28)</f>
        <v>0</v>
      </c>
      <c r="L209" s="268">
        <f>'[1]Project Cost'!K28</f>
        <v>0.24514910089659392</v>
      </c>
      <c r="M209" s="268">
        <f>'[1]Project Cost'!L28</f>
        <v>0.75485089910340608</v>
      </c>
      <c r="N209" s="258"/>
    </row>
    <row r="210" spans="3:16" s="266" customFormat="1" ht="19.5" thickTop="1" thickBot="1">
      <c r="C210" s="21"/>
      <c r="D210" s="58" t="s">
        <v>223</v>
      </c>
      <c r="E210" s="257">
        <f>E193</f>
        <v>7383908.5395809524</v>
      </c>
      <c r="F210" s="257"/>
      <c r="G210" s="257"/>
      <c r="H210" s="257"/>
      <c r="I210" s="257"/>
      <c r="J210" s="257"/>
      <c r="K210" s="257"/>
      <c r="L210" s="257"/>
      <c r="M210" s="257"/>
      <c r="N210" s="258"/>
    </row>
    <row r="211" spans="3:16" s="266" customFormat="1" ht="19.5" thickTop="1" thickBot="1">
      <c r="C211" s="21"/>
      <c r="D211" s="248" t="s">
        <v>224</v>
      </c>
      <c r="E211" s="271">
        <f>L208</f>
        <v>1810158.5395809524</v>
      </c>
      <c r="F211" s="271"/>
      <c r="G211" s="271"/>
      <c r="H211" s="271"/>
      <c r="I211" s="271"/>
      <c r="J211" s="271"/>
      <c r="K211" s="271"/>
      <c r="L211" s="271"/>
      <c r="M211" s="271"/>
      <c r="N211" s="272"/>
      <c r="P211" s="273">
        <f>E210*0.8</f>
        <v>5907126.8316647625</v>
      </c>
    </row>
    <row r="212" spans="3:16" s="266" customFormat="1" ht="19.5" thickTop="1" thickBot="1">
      <c r="C212" s="21"/>
      <c r="D212" s="248" t="s">
        <v>225</v>
      </c>
      <c r="E212" s="271">
        <f>M208</f>
        <v>5573750</v>
      </c>
      <c r="F212" s="271"/>
      <c r="G212" s="271"/>
      <c r="H212" s="271"/>
      <c r="I212" s="271"/>
      <c r="J212" s="271"/>
      <c r="K212" s="271"/>
      <c r="L212" s="271"/>
      <c r="M212" s="271"/>
      <c r="N212" s="272"/>
      <c r="P212" s="273">
        <f>E210*0.2</f>
        <v>1476781.7079161906</v>
      </c>
    </row>
    <row r="213" spans="3:16" s="266" customFormat="1" ht="19.5" thickTop="1" thickBot="1">
      <c r="C213" s="21"/>
      <c r="D213" s="58" t="s">
        <v>226</v>
      </c>
      <c r="E213" s="27">
        <f>K208</f>
        <v>0</v>
      </c>
      <c r="F213" s="27"/>
      <c r="G213" s="27"/>
      <c r="H213" s="27"/>
      <c r="I213" s="27"/>
      <c r="J213" s="27"/>
      <c r="K213" s="27"/>
      <c r="L213" s="27"/>
      <c r="M213" s="27"/>
      <c r="N213" s="28"/>
    </row>
    <row r="214" spans="3:16" s="266" customFormat="1" ht="19.5" hidden="1" outlineLevel="1" thickTop="1" thickBot="1">
      <c r="C214" s="21"/>
      <c r="D214" s="58" t="s">
        <v>227</v>
      </c>
      <c r="E214" s="169" t="s">
        <v>228</v>
      </c>
      <c r="F214" s="169"/>
      <c r="G214" s="169"/>
      <c r="H214" s="169"/>
      <c r="I214" s="169"/>
      <c r="J214" s="169" t="s">
        <v>229</v>
      </c>
      <c r="K214" s="169"/>
      <c r="L214" s="169"/>
      <c r="M214" s="169"/>
      <c r="N214" s="274"/>
    </row>
    <row r="215" spans="3:16" s="266" customFormat="1" ht="19.5" hidden="1" outlineLevel="1" thickTop="1" thickBot="1">
      <c r="C215" s="21"/>
      <c r="D215" s="58" t="s">
        <v>230</v>
      </c>
      <c r="E215" s="172">
        <f>K208</f>
        <v>0</v>
      </c>
      <c r="F215" s="172"/>
      <c r="G215" s="172"/>
      <c r="H215" s="172"/>
      <c r="I215" s="169"/>
      <c r="J215" s="169">
        <v>0</v>
      </c>
      <c r="K215" s="169"/>
      <c r="L215" s="169"/>
      <c r="M215" s="169"/>
      <c r="N215" s="274"/>
    </row>
    <row r="216" spans="3:16" s="266" customFormat="1" ht="19.5" hidden="1" outlineLevel="1" thickTop="1" thickBot="1">
      <c r="C216" s="21"/>
      <c r="D216" s="58" t="s">
        <v>231</v>
      </c>
      <c r="E216" s="172">
        <f>E133</f>
        <v>5</v>
      </c>
      <c r="F216" s="172"/>
      <c r="G216" s="172"/>
      <c r="H216" s="172"/>
      <c r="I216" s="169"/>
      <c r="J216" s="172">
        <v>8</v>
      </c>
      <c r="K216" s="169"/>
      <c r="L216" s="169"/>
      <c r="M216" s="169"/>
      <c r="N216" s="274"/>
    </row>
    <row r="217" spans="3:16" s="266" customFormat="1" ht="19.5" hidden="1" outlineLevel="1" thickTop="1" thickBot="1">
      <c r="C217" s="21"/>
      <c r="D217" s="58" t="s">
        <v>232</v>
      </c>
      <c r="E217" s="172">
        <v>5</v>
      </c>
      <c r="F217" s="172"/>
      <c r="G217" s="172"/>
      <c r="H217" s="172"/>
      <c r="I217" s="169"/>
      <c r="J217" s="172">
        <v>5</v>
      </c>
      <c r="K217" s="169"/>
      <c r="L217" s="169"/>
      <c r="M217" s="169"/>
      <c r="N217" s="274"/>
    </row>
    <row r="218" spans="3:16" s="266" customFormat="1" ht="19.5" hidden="1" outlineLevel="1" thickTop="1" thickBot="1">
      <c r="C218" s="21"/>
      <c r="D218" s="58" t="s">
        <v>233</v>
      </c>
      <c r="E218" s="275">
        <f>[1]Loans1!C6</f>
        <v>0.08</v>
      </c>
      <c r="F218" s="172"/>
      <c r="G218" s="172"/>
      <c r="H218" s="172"/>
      <c r="I218" s="169"/>
      <c r="J218" s="275">
        <v>0.21</v>
      </c>
      <c r="K218" s="169"/>
      <c r="L218" s="169"/>
      <c r="M218" s="169"/>
      <c r="N218" s="274"/>
    </row>
    <row r="219" spans="3:16" s="266" customFormat="1" ht="19.5" hidden="1" outlineLevel="1" thickTop="1" thickBot="1">
      <c r="C219" s="21"/>
      <c r="D219" s="58" t="s">
        <v>234</v>
      </c>
      <c r="E219" s="112" t="s">
        <v>235</v>
      </c>
      <c r="F219" s="114"/>
      <c r="G219" s="114"/>
      <c r="H219" s="114"/>
      <c r="I219" s="114"/>
      <c r="J219" s="114"/>
      <c r="K219" s="114"/>
      <c r="L219" s="114"/>
      <c r="M219" s="114"/>
      <c r="N219" s="115"/>
    </row>
    <row r="220" spans="3:16" s="266" customFormat="1" ht="19.5" hidden="1" outlineLevel="1" thickTop="1" thickBot="1">
      <c r="C220" s="21"/>
      <c r="D220" s="58"/>
      <c r="E220" s="169"/>
      <c r="F220" s="169"/>
      <c r="G220" s="169"/>
      <c r="H220" s="169"/>
      <c r="I220" s="169"/>
      <c r="J220" s="169"/>
      <c r="K220" s="169"/>
      <c r="L220" s="169"/>
      <c r="M220" s="169"/>
      <c r="N220" s="274"/>
    </row>
    <row r="221" spans="3:16" s="266" customFormat="1" ht="19.5" collapsed="1" thickTop="1" thickBot="1">
      <c r="C221" s="21"/>
      <c r="D221" s="58" t="s">
        <v>236</v>
      </c>
      <c r="E221" s="169" t="s">
        <v>237</v>
      </c>
      <c r="F221" s="169"/>
      <c r="G221" s="112" t="s">
        <v>238</v>
      </c>
      <c r="H221" s="113"/>
      <c r="I221" s="112" t="s">
        <v>239</v>
      </c>
      <c r="J221" s="114"/>
      <c r="K221" s="114"/>
      <c r="L221" s="114"/>
      <c r="M221" s="114"/>
      <c r="N221" s="115"/>
    </row>
    <row r="222" spans="3:16" s="266" customFormat="1" ht="19.5" thickTop="1" thickBot="1">
      <c r="C222" s="21"/>
      <c r="D222" s="58" t="s">
        <v>240</v>
      </c>
      <c r="E222" s="275">
        <v>0.12</v>
      </c>
      <c r="F222" s="167"/>
      <c r="G222" s="112" t="s">
        <v>172</v>
      </c>
      <c r="H222" s="113"/>
      <c r="I222" s="112" t="s">
        <v>241</v>
      </c>
      <c r="J222" s="114"/>
      <c r="K222" s="114"/>
      <c r="L222" s="114"/>
      <c r="M222" s="114"/>
      <c r="N222" s="115"/>
    </row>
    <row r="223" spans="3:16" s="266" customFormat="1" ht="19.5" thickTop="1" thickBot="1">
      <c r="C223" s="21"/>
      <c r="D223" s="58" t="s">
        <v>242</v>
      </c>
      <c r="E223" s="275">
        <v>0.02</v>
      </c>
      <c r="F223" s="167"/>
      <c r="G223" s="112" t="s">
        <v>172</v>
      </c>
      <c r="H223" s="113"/>
      <c r="I223" s="112" t="s">
        <v>243</v>
      </c>
      <c r="J223" s="114"/>
      <c r="K223" s="114"/>
      <c r="L223" s="114"/>
      <c r="M223" s="114"/>
      <c r="N223" s="115"/>
    </row>
    <row r="224" spans="3:16" s="266" customFormat="1" ht="19.5" thickTop="1" thickBot="1">
      <c r="C224" s="21"/>
      <c r="D224" s="58" t="s">
        <v>244</v>
      </c>
      <c r="E224" s="276">
        <f>'[1]База данных'!P853</f>
        <v>349230</v>
      </c>
      <c r="F224" s="167"/>
      <c r="G224" s="112" t="s">
        <v>172</v>
      </c>
      <c r="H224" s="113"/>
      <c r="I224" s="112" t="s">
        <v>245</v>
      </c>
      <c r="J224" s="114"/>
      <c r="K224" s="114"/>
      <c r="L224" s="114"/>
      <c r="M224" s="114"/>
      <c r="N224" s="115"/>
    </row>
    <row r="225" spans="3:14" s="266" customFormat="1" ht="19.5" hidden="1" outlineLevel="1" thickTop="1" thickBot="1">
      <c r="C225" s="21"/>
      <c r="D225" s="58"/>
      <c r="E225" s="172"/>
      <c r="F225" s="167"/>
      <c r="G225" s="112" t="s">
        <v>172</v>
      </c>
      <c r="H225" s="113"/>
      <c r="I225" s="112"/>
      <c r="J225" s="114"/>
      <c r="K225" s="114"/>
      <c r="L225" s="114"/>
      <c r="M225" s="114"/>
      <c r="N225" s="115"/>
    </row>
    <row r="226" spans="3:14" s="266" customFormat="1" ht="19.5" hidden="1" outlineLevel="1" thickTop="1" thickBot="1">
      <c r="C226" s="21"/>
      <c r="D226" s="58" t="s">
        <v>246</v>
      </c>
      <c r="E226" s="275">
        <v>0</v>
      </c>
      <c r="F226" s="167"/>
      <c r="G226" s="112" t="s">
        <v>172</v>
      </c>
      <c r="H226" s="113"/>
      <c r="I226" s="112" t="s">
        <v>247</v>
      </c>
      <c r="J226" s="114"/>
      <c r="K226" s="114"/>
      <c r="L226" s="114"/>
      <c r="M226" s="114"/>
      <c r="N226" s="115"/>
    </row>
    <row r="227" spans="3:14" s="266" customFormat="1" ht="19.5" hidden="1" outlineLevel="1" thickTop="1" thickBot="1">
      <c r="C227" s="21"/>
      <c r="D227" s="58"/>
      <c r="E227" s="275"/>
      <c r="F227" s="167"/>
      <c r="G227" s="112" t="s">
        <v>172</v>
      </c>
      <c r="H227" s="113"/>
      <c r="I227" s="112"/>
      <c r="J227" s="114"/>
      <c r="K227" s="114"/>
      <c r="L227" s="114"/>
      <c r="M227" s="114"/>
      <c r="N227" s="115"/>
    </row>
    <row r="228" spans="3:14" s="266" customFormat="1" ht="19.5" collapsed="1" thickTop="1" thickBot="1">
      <c r="C228" s="21"/>
      <c r="D228" s="58" t="s">
        <v>248</v>
      </c>
      <c r="E228" s="275">
        <v>0.15</v>
      </c>
      <c r="F228" s="167"/>
      <c r="G228" s="112" t="s">
        <v>172</v>
      </c>
      <c r="H228" s="113"/>
      <c r="I228" s="112" t="s">
        <v>249</v>
      </c>
      <c r="J228" s="114"/>
      <c r="K228" s="114"/>
      <c r="L228" s="114"/>
      <c r="M228" s="114"/>
      <c r="N228" s="115"/>
    </row>
    <row r="229" spans="3:14" s="266" customFormat="1" ht="19.5" thickTop="1" thickBot="1">
      <c r="C229" s="21"/>
      <c r="D229" s="58" t="s">
        <v>250</v>
      </c>
      <c r="E229" s="275">
        <v>0</v>
      </c>
      <c r="F229" s="167"/>
      <c r="G229" s="112" t="s">
        <v>172</v>
      </c>
      <c r="H229" s="113"/>
      <c r="I229" s="112" t="s">
        <v>247</v>
      </c>
      <c r="J229" s="114"/>
      <c r="K229" s="114"/>
      <c r="L229" s="114"/>
      <c r="M229" s="114"/>
      <c r="N229" s="115"/>
    </row>
    <row r="230" spans="3:14" s="266" customFormat="1" ht="19.5" thickTop="1" thickBot="1">
      <c r="C230" s="21"/>
      <c r="D230" s="58" t="s">
        <v>251</v>
      </c>
      <c r="E230" s="275">
        <v>0.01</v>
      </c>
      <c r="F230" s="169"/>
      <c r="G230" s="112" t="s">
        <v>172</v>
      </c>
      <c r="H230" s="113"/>
      <c r="I230" s="112" t="s">
        <v>247</v>
      </c>
      <c r="J230" s="114"/>
      <c r="K230" s="114"/>
      <c r="L230" s="114"/>
      <c r="M230" s="114"/>
      <c r="N230" s="115"/>
    </row>
    <row r="231" spans="3:14" s="266" customFormat="1" ht="27" customHeight="1" thickTop="1" thickBot="1">
      <c r="C231" s="21"/>
      <c r="D231" s="58" t="s">
        <v>252</v>
      </c>
      <c r="E231" s="27"/>
      <c r="F231" s="27"/>
      <c r="G231" s="27"/>
      <c r="H231" s="27"/>
      <c r="I231" s="27"/>
      <c r="J231" s="27"/>
      <c r="K231" s="27"/>
      <c r="L231" s="27"/>
      <c r="M231" s="27"/>
      <c r="N231" s="28"/>
    </row>
    <row r="232" spans="3:14" s="266" customFormat="1" ht="19.5" thickTop="1" thickBot="1">
      <c r="C232" s="21"/>
      <c r="D232" s="248" t="s">
        <v>253</v>
      </c>
      <c r="E232" s="169" t="s">
        <v>254</v>
      </c>
      <c r="F232" s="169" t="s">
        <v>255</v>
      </c>
      <c r="G232" s="169" t="s">
        <v>256</v>
      </c>
      <c r="H232" s="169" t="s">
        <v>257</v>
      </c>
      <c r="I232" s="169" t="s">
        <v>258</v>
      </c>
      <c r="J232" s="169" t="s">
        <v>259</v>
      </c>
      <c r="K232" s="169" t="s">
        <v>260</v>
      </c>
      <c r="L232" s="169" t="s">
        <v>261</v>
      </c>
      <c r="M232" s="169" t="s">
        <v>262</v>
      </c>
      <c r="N232" s="274" t="s">
        <v>263</v>
      </c>
    </row>
    <row r="233" spans="3:14" s="266" customFormat="1" ht="16.5" thickTop="1" thickBot="1">
      <c r="C233" s="21"/>
      <c r="D233" s="248" t="s">
        <v>264</v>
      </c>
      <c r="E233" s="277">
        <v>0</v>
      </c>
      <c r="F233" s="277">
        <f>[1]Present!E32</f>
        <v>0</v>
      </c>
      <c r="G233" s="277">
        <f>[1]Present!F32</f>
        <v>1827337.6666142649</v>
      </c>
      <c r="H233" s="277">
        <f>[1]Present!G32</f>
        <v>7833219.6583325015</v>
      </c>
      <c r="I233" s="277">
        <f>[1]Present!H32</f>
        <v>14216052.905941069</v>
      </c>
      <c r="J233" s="277">
        <f>[1]Present!I32</f>
        <v>23246881.528069891</v>
      </c>
      <c r="K233" s="277">
        <f>[1]Present!J32</f>
        <v>27276773.995150864</v>
      </c>
      <c r="L233" s="277">
        <f>[1]Present!K32</f>
        <v>32093904.337038182</v>
      </c>
      <c r="M233" s="277">
        <f>[1]Present!L32</f>
        <v>32107128.685714286</v>
      </c>
      <c r="N233" s="278">
        <f>[1]Present!M32</f>
        <v>32107128.685714286</v>
      </c>
    </row>
    <row r="234" spans="3:14" s="266" customFormat="1" ht="16.5" thickTop="1" thickBot="1">
      <c r="C234" s="21"/>
      <c r="D234" s="248" t="s">
        <v>265</v>
      </c>
      <c r="E234" s="277">
        <f>'[1]Project Cost'!D27</f>
        <v>7383908.5395809524</v>
      </c>
      <c r="F234" s="277">
        <f>[1]Present!E57</f>
        <v>288496.86671187333</v>
      </c>
      <c r="G234" s="277">
        <f>[1]Present!F57</f>
        <v>761806.5016446521</v>
      </c>
      <c r="H234" s="277">
        <f>[1]Present!G57</f>
        <v>2417443.3063232107</v>
      </c>
      <c r="I234" s="277">
        <f>[1]Present!H57</f>
        <v>3913816.9030622998</v>
      </c>
      <c r="J234" s="277">
        <f>[1]Present!I57</f>
        <v>6029979.5098685157</v>
      </c>
      <c r="K234" s="277">
        <f>[1]Present!J57</f>
        <v>6923625.0836633416</v>
      </c>
      <c r="L234" s="277">
        <f>[1]Present!K57</f>
        <v>8045320.9861796685</v>
      </c>
      <c r="M234" s="277">
        <f>[1]Present!L57</f>
        <v>7975739.1037933063</v>
      </c>
      <c r="N234" s="278">
        <f>[1]Present!M57</f>
        <v>7971461.1582264751</v>
      </c>
    </row>
    <row r="235" spans="3:14" s="266" customFormat="1" ht="16.5" thickTop="1" thickBot="1">
      <c r="C235" s="21"/>
      <c r="D235" s="248" t="s">
        <v>266</v>
      </c>
      <c r="E235" s="277">
        <f>E233-E234</f>
        <v>-7383908.5395809524</v>
      </c>
      <c r="F235" s="277">
        <f>[1]Present!E59</f>
        <v>-288496.86671187333</v>
      </c>
      <c r="G235" s="277">
        <f>[1]Present!F59</f>
        <v>1065531.1649696128</v>
      </c>
      <c r="H235" s="277">
        <f>[1]Present!G59</f>
        <v>5415776.3520092908</v>
      </c>
      <c r="I235" s="277">
        <f>[1]Present!H59</f>
        <v>10302236.00287877</v>
      </c>
      <c r="J235" s="277">
        <f>[1]Present!I59</f>
        <v>17216902.018201374</v>
      </c>
      <c r="K235" s="277">
        <f>[1]Present!J59</f>
        <v>20353148.911487523</v>
      </c>
      <c r="L235" s="277">
        <f>[1]Present!K59</f>
        <v>24048583.350858513</v>
      </c>
      <c r="M235" s="277">
        <f>[1]Present!L59</f>
        <v>24131389.581920981</v>
      </c>
      <c r="N235" s="278">
        <f>[1]Present!M59</f>
        <v>24135667.527487811</v>
      </c>
    </row>
    <row r="236" spans="3:14" ht="19.5" thickTop="1" thickBot="1">
      <c r="C236" s="21"/>
      <c r="D236" s="265" t="s">
        <v>267</v>
      </c>
      <c r="E236" s="173">
        <f>[1]Present!E72</f>
        <v>47.585420624272302</v>
      </c>
      <c r="F236" s="173"/>
      <c r="G236" s="173"/>
      <c r="H236" s="173"/>
      <c r="I236" s="173"/>
      <c r="J236" s="173"/>
      <c r="K236" s="173"/>
      <c r="L236" s="173"/>
      <c r="M236" s="173"/>
      <c r="N236" s="279"/>
    </row>
    <row r="237" spans="3:14" ht="19.5" thickTop="1" thickBot="1">
      <c r="C237" s="21"/>
      <c r="D237" s="265" t="s">
        <v>268</v>
      </c>
      <c r="E237" s="280">
        <f>[1]Present!N68</f>
        <v>0.62500174823124821</v>
      </c>
      <c r="F237" s="280"/>
      <c r="G237" s="280"/>
      <c r="H237" s="280"/>
      <c r="I237" s="280"/>
      <c r="J237" s="280"/>
      <c r="K237" s="280"/>
      <c r="L237" s="280"/>
      <c r="M237" s="280"/>
      <c r="N237" s="281"/>
    </row>
    <row r="238" spans="3:14" ht="19.5" thickTop="1" thickBot="1">
      <c r="C238" s="21"/>
      <c r="D238" s="265" t="s">
        <v>269</v>
      </c>
      <c r="E238" s="27">
        <f>[1]Present!N69</f>
        <v>106354124.0613299</v>
      </c>
      <c r="F238" s="27"/>
      <c r="G238" s="27"/>
      <c r="H238" s="27"/>
      <c r="I238" s="27"/>
      <c r="J238" s="27"/>
      <c r="K238" s="27"/>
      <c r="L238" s="27"/>
      <c r="M238" s="27"/>
      <c r="N238" s="28"/>
    </row>
    <row r="239" spans="3:14" ht="19.5" thickTop="1" thickBot="1">
      <c r="C239" s="21"/>
      <c r="D239" s="265" t="s">
        <v>270</v>
      </c>
      <c r="E239" s="282">
        <f>[1]Present!N70</f>
        <v>15.403499649437107</v>
      </c>
      <c r="F239" s="282"/>
      <c r="G239" s="46"/>
      <c r="H239" s="46"/>
      <c r="I239" s="46"/>
      <c r="J239" s="46"/>
      <c r="K239" s="46"/>
      <c r="L239" s="46"/>
      <c r="M239" s="46"/>
      <c r="N239" s="47"/>
    </row>
    <row r="240" spans="3:14" ht="18.75" customHeight="1" thickTop="1" thickBot="1">
      <c r="C240" s="21"/>
      <c r="D240" s="265" t="s">
        <v>271</v>
      </c>
      <c r="E240" s="173">
        <f>[1]Labour!B22</f>
        <v>47</v>
      </c>
      <c r="F240" s="173"/>
      <c r="G240" s="46"/>
      <c r="H240" s="46"/>
      <c r="I240" s="46"/>
      <c r="J240" s="46"/>
      <c r="K240" s="46"/>
      <c r="L240" s="46"/>
      <c r="M240" s="46"/>
      <c r="N240" s="47"/>
    </row>
    <row r="241" spans="3:14" ht="18" customHeight="1" thickTop="1" thickBot="1">
      <c r="C241" s="21"/>
      <c r="D241" s="265" t="s">
        <v>272</v>
      </c>
      <c r="E241" s="27">
        <f>SUM([1]SalePlan!B3:K3)</f>
        <v>101407236.13714285</v>
      </c>
      <c r="F241" s="27"/>
      <c r="G241" s="27"/>
      <c r="H241" s="27"/>
      <c r="I241" s="27"/>
      <c r="J241" s="27"/>
      <c r="K241" s="27"/>
      <c r="L241" s="27"/>
      <c r="M241" s="27"/>
      <c r="N241" s="28"/>
    </row>
    <row r="242" spans="3:14" ht="45" customHeight="1" thickTop="1" thickBot="1">
      <c r="C242" s="21"/>
      <c r="D242" s="283" t="s">
        <v>273</v>
      </c>
      <c r="E242" s="284" t="str">
        <f>E70</f>
        <v xml:space="preserve">В целях консервативного подхода учтены все налоги
</v>
      </c>
      <c r="F242" s="284"/>
      <c r="G242" s="284"/>
      <c r="H242" s="284"/>
      <c r="I242" s="284"/>
      <c r="J242" s="284"/>
      <c r="K242" s="284"/>
      <c r="L242" s="284"/>
      <c r="M242" s="284"/>
      <c r="N242" s="285"/>
    </row>
    <row r="243" spans="3:14" s="266" customFormat="1" ht="35.25" customHeight="1" collapsed="1" thickTop="1" thickBot="1">
      <c r="C243" s="21">
        <v>8</v>
      </c>
      <c r="D243" s="52" t="s">
        <v>274</v>
      </c>
      <c r="E243" s="53"/>
      <c r="F243" s="53"/>
      <c r="G243" s="53"/>
      <c r="H243" s="53"/>
      <c r="I243" s="53"/>
      <c r="J243" s="53"/>
      <c r="K243" s="53"/>
      <c r="L243" s="53"/>
      <c r="M243" s="53"/>
      <c r="N243" s="54"/>
    </row>
    <row r="244" spans="3:14" s="266" customFormat="1" ht="78.75" customHeight="1" thickTop="1" thickBot="1">
      <c r="C244" s="21"/>
      <c r="D244" s="286" t="s">
        <v>275</v>
      </c>
      <c r="E244" s="287" t="s">
        <v>276</v>
      </c>
      <c r="F244" s="287"/>
      <c r="G244" s="287"/>
      <c r="H244" s="287"/>
      <c r="I244" s="287"/>
      <c r="J244" s="287"/>
      <c r="K244" s="287"/>
      <c r="L244" s="287"/>
      <c r="M244" s="287"/>
      <c r="N244" s="288"/>
    </row>
    <row r="245" spans="3:14" s="266" customFormat="1" ht="40.5" customHeight="1" thickTop="1" thickBot="1">
      <c r="C245" s="21"/>
      <c r="D245" s="286" t="s">
        <v>277</v>
      </c>
      <c r="E245" s="287" t="s">
        <v>278</v>
      </c>
      <c r="F245" s="287"/>
      <c r="G245" s="287"/>
      <c r="H245" s="287"/>
      <c r="I245" s="287"/>
      <c r="J245" s="287"/>
      <c r="K245" s="287"/>
      <c r="L245" s="287"/>
      <c r="M245" s="287"/>
      <c r="N245" s="288"/>
    </row>
    <row r="246" spans="3:14" s="266" customFormat="1" ht="69" customHeight="1" thickTop="1" thickBot="1">
      <c r="C246" s="21"/>
      <c r="D246" s="286" t="s">
        <v>279</v>
      </c>
      <c r="E246" s="287" t="s">
        <v>280</v>
      </c>
      <c r="F246" s="287"/>
      <c r="G246" s="287"/>
      <c r="H246" s="287"/>
      <c r="I246" s="287"/>
      <c r="J246" s="287"/>
      <c r="K246" s="287"/>
      <c r="L246" s="287"/>
      <c r="M246" s="287"/>
      <c r="N246" s="288"/>
    </row>
    <row r="247" spans="3:14" s="266" customFormat="1" ht="47.25" customHeight="1" thickTop="1" thickBot="1">
      <c r="C247" s="21"/>
      <c r="D247" s="286" t="s">
        <v>281</v>
      </c>
      <c r="E247" s="287" t="s">
        <v>282</v>
      </c>
      <c r="F247" s="287"/>
      <c r="G247" s="287"/>
      <c r="H247" s="287"/>
      <c r="I247" s="287"/>
      <c r="J247" s="287"/>
      <c r="K247" s="287"/>
      <c r="L247" s="287"/>
      <c r="M247" s="287"/>
      <c r="N247" s="288"/>
    </row>
    <row r="248" spans="3:14" s="266" customFormat="1" ht="58.5" customHeight="1" thickTop="1" thickBot="1">
      <c r="C248" s="21"/>
      <c r="D248" s="286" t="s">
        <v>283</v>
      </c>
      <c r="E248" s="287" t="s">
        <v>284</v>
      </c>
      <c r="F248" s="287"/>
      <c r="G248" s="287"/>
      <c r="H248" s="287"/>
      <c r="I248" s="287"/>
      <c r="J248" s="287"/>
      <c r="K248" s="287"/>
      <c r="L248" s="287"/>
      <c r="M248" s="287"/>
      <c r="N248" s="288"/>
    </row>
    <row r="249" spans="3:14" s="266" customFormat="1" ht="39.75" customHeight="1" thickTop="1" thickBot="1">
      <c r="C249" s="21"/>
      <c r="D249" s="58"/>
      <c r="E249" s="287" t="s">
        <v>285</v>
      </c>
      <c r="F249" s="287"/>
      <c r="G249" s="287"/>
      <c r="H249" s="287"/>
      <c r="I249" s="287"/>
      <c r="J249" s="287"/>
      <c r="K249" s="287"/>
      <c r="L249" s="287"/>
      <c r="M249" s="287"/>
      <c r="N249" s="288"/>
    </row>
    <row r="250" spans="3:14" s="266" customFormat="1" ht="69.75" hidden="1" customHeight="1" outlineLevel="1" thickTop="1" thickBot="1">
      <c r="C250" s="21"/>
      <c r="D250" s="58"/>
      <c r="E250" s="287"/>
      <c r="F250" s="287"/>
      <c r="G250" s="287"/>
      <c r="H250" s="287"/>
      <c r="I250" s="287"/>
      <c r="J250" s="287"/>
      <c r="K250" s="287"/>
      <c r="L250" s="287"/>
      <c r="M250" s="287"/>
      <c r="N250" s="288"/>
    </row>
    <row r="251" spans="3:14" ht="19.5" customHeight="1" collapsed="1" thickTop="1" thickBot="1">
      <c r="C251" s="21"/>
      <c r="D251" s="265"/>
      <c r="E251" s="289"/>
      <c r="F251" s="289"/>
      <c r="G251" s="289"/>
      <c r="H251" s="289"/>
      <c r="I251" s="289"/>
      <c r="J251" s="289"/>
      <c r="K251" s="289"/>
      <c r="L251" s="289"/>
      <c r="M251" s="289"/>
      <c r="N251" s="290"/>
    </row>
    <row r="252" spans="3:14" ht="15.75" thickTop="1" thickBot="1">
      <c r="C252" s="291"/>
      <c r="D252" s="292"/>
      <c r="E252" s="293"/>
      <c r="F252" s="293"/>
      <c r="G252" s="293"/>
      <c r="H252" s="293"/>
      <c r="I252" s="293"/>
      <c r="J252" s="293"/>
      <c r="K252" s="293"/>
      <c r="L252" s="293"/>
      <c r="M252" s="293"/>
      <c r="N252" s="294"/>
    </row>
    <row r="253" spans="3:14" ht="14.25" hidden="1" outlineLevel="1">
      <c r="C253" s="295"/>
      <c r="D253" s="296"/>
      <c r="E253" s="296"/>
      <c r="F253" s="296"/>
      <c r="G253" s="296"/>
      <c r="H253" s="296"/>
      <c r="I253" s="296"/>
      <c r="J253" s="296"/>
      <c r="K253" s="296"/>
      <c r="L253" s="296"/>
      <c r="M253" s="296"/>
      <c r="N253" s="297"/>
    </row>
    <row r="254" spans="3:14" ht="15" hidden="1" outlineLevel="1" thickBot="1">
      <c r="C254" s="298"/>
      <c r="D254" s="299"/>
      <c r="E254" s="299"/>
      <c r="F254" s="299"/>
      <c r="G254" s="299"/>
      <c r="H254" s="299"/>
      <c r="I254" s="299"/>
      <c r="J254" s="299"/>
      <c r="K254" s="299"/>
      <c r="L254" s="299"/>
      <c r="M254" s="299"/>
      <c r="N254" s="300"/>
    </row>
    <row r="255" spans="3:14" ht="14.25" collapsed="1">
      <c r="C255" s="301"/>
      <c r="D255" s="302"/>
      <c r="E255" s="302"/>
      <c r="F255" s="302"/>
      <c r="G255" s="302"/>
      <c r="H255" s="302"/>
      <c r="I255" s="302"/>
      <c r="J255" s="302"/>
      <c r="K255" s="302"/>
      <c r="L255" s="302"/>
      <c r="M255" s="302"/>
      <c r="N255" s="302"/>
    </row>
    <row r="267" spans="3:14" customFormat="1">
      <c r="C267" s="303"/>
    </row>
    <row r="268" spans="3:14" customFormat="1">
      <c r="C268" s="304" t="s">
        <v>286</v>
      </c>
      <c r="J268" s="305"/>
    </row>
    <row r="269" spans="3:14" customFormat="1" ht="25.5" hidden="1" outlineLevel="1">
      <c r="C269" s="306" t="s">
        <v>287</v>
      </c>
      <c r="D269" s="307" t="s">
        <v>288</v>
      </c>
      <c r="E269" s="307" t="s">
        <v>289</v>
      </c>
      <c r="F269" s="308"/>
      <c r="J269" s="307"/>
      <c r="K269" s="307"/>
      <c r="L269" s="307"/>
      <c r="M269" s="307"/>
      <c r="N269" s="307"/>
    </row>
    <row r="270" spans="3:14" customFormat="1" ht="62.25" hidden="1" customHeight="1" outlineLevel="1">
      <c r="C270" s="306" t="s">
        <v>290</v>
      </c>
      <c r="D270" s="307" t="s">
        <v>291</v>
      </c>
      <c r="E270" s="307"/>
      <c r="F270" s="308"/>
      <c r="J270" s="307"/>
      <c r="K270" s="307"/>
      <c r="L270" s="307"/>
      <c r="M270" s="307"/>
      <c r="N270" s="307"/>
    </row>
    <row r="271" spans="3:14" customFormat="1" ht="60.75" hidden="1" customHeight="1" outlineLevel="1">
      <c r="C271" s="306" t="s">
        <v>292</v>
      </c>
      <c r="D271" s="307" t="s">
        <v>293</v>
      </c>
      <c r="E271" s="307"/>
      <c r="F271" s="308"/>
      <c r="J271" s="307"/>
      <c r="K271" s="307"/>
      <c r="L271" s="307"/>
      <c r="M271" s="307"/>
      <c r="N271" s="307"/>
    </row>
    <row r="272" spans="3:14" customFormat="1" ht="73.5" hidden="1" customHeight="1" outlineLevel="1">
      <c r="C272" s="306" t="s">
        <v>294</v>
      </c>
      <c r="D272" s="307" t="s">
        <v>295</v>
      </c>
      <c r="E272" s="307"/>
      <c r="F272" s="308"/>
      <c r="J272" s="307"/>
      <c r="K272" s="307"/>
      <c r="L272" s="307"/>
      <c r="M272" s="307"/>
      <c r="N272" s="307"/>
    </row>
    <row r="273" spans="3:14" customFormat="1" ht="56.25" hidden="1" customHeight="1" outlineLevel="1">
      <c r="C273" s="306" t="s">
        <v>296</v>
      </c>
      <c r="D273" s="307" t="s">
        <v>297</v>
      </c>
      <c r="E273" s="307"/>
      <c r="F273" s="308"/>
      <c r="J273" s="307"/>
      <c r="K273" s="307"/>
      <c r="L273" s="307"/>
      <c r="M273" s="307"/>
      <c r="N273" s="307"/>
    </row>
    <row r="274" spans="3:14" customFormat="1" ht="54" hidden="1" customHeight="1" outlineLevel="1">
      <c r="C274" s="306" t="s">
        <v>298</v>
      </c>
      <c r="D274" s="307" t="s">
        <v>299</v>
      </c>
      <c r="E274" s="307" t="s">
        <v>300</v>
      </c>
      <c r="F274" s="308"/>
      <c r="J274" s="307"/>
      <c r="K274" s="307"/>
      <c r="L274" s="307"/>
      <c r="M274" s="307"/>
      <c r="N274" s="307"/>
    </row>
    <row r="275" spans="3:14" customFormat="1" collapsed="1">
      <c r="C275" s="303"/>
    </row>
    <row r="276" spans="3:14" customFormat="1">
      <c r="C276" s="303"/>
    </row>
    <row r="277" spans="3:14">
      <c r="C277" s="303"/>
      <c r="D277"/>
      <c r="E277"/>
      <c r="F277"/>
      <c r="G277"/>
    </row>
    <row r="278" spans="3:14">
      <c r="C278" s="304" t="s">
        <v>301</v>
      </c>
      <c r="D278"/>
      <c r="E278"/>
      <c r="F278"/>
      <c r="G278"/>
    </row>
    <row r="279" spans="3:14" ht="25.5" hidden="1" outlineLevel="1">
      <c r="C279" s="306" t="s">
        <v>287</v>
      </c>
      <c r="D279" s="307" t="s">
        <v>288</v>
      </c>
      <c r="E279" s="307" t="s">
        <v>289</v>
      </c>
      <c r="F279" s="308"/>
      <c r="G279"/>
    </row>
    <row r="280" spans="3:14" ht="51" hidden="1" outlineLevel="1">
      <c r="C280" s="306" t="s">
        <v>290</v>
      </c>
      <c r="D280" s="307" t="s">
        <v>302</v>
      </c>
      <c r="E280" s="307"/>
      <c r="F280" s="308"/>
      <c r="G280"/>
    </row>
    <row r="281" spans="3:14" ht="51" hidden="1" outlineLevel="1">
      <c r="C281" s="306" t="s">
        <v>292</v>
      </c>
      <c r="D281" s="307" t="s">
        <v>303</v>
      </c>
      <c r="E281" s="307"/>
      <c r="F281" s="308"/>
      <c r="G281"/>
    </row>
    <row r="282" spans="3:14" ht="51" hidden="1" outlineLevel="1">
      <c r="C282" s="306" t="s">
        <v>294</v>
      </c>
      <c r="D282" s="307" t="s">
        <v>304</v>
      </c>
      <c r="E282" s="307"/>
      <c r="F282" s="308"/>
      <c r="G282"/>
    </row>
    <row r="283" spans="3:14" ht="51" hidden="1" outlineLevel="1">
      <c r="C283" s="306" t="s">
        <v>296</v>
      </c>
      <c r="D283" s="307" t="s">
        <v>305</v>
      </c>
      <c r="E283" s="307"/>
      <c r="F283" s="308"/>
      <c r="G283"/>
    </row>
    <row r="284" spans="3:14" ht="51" hidden="1" outlineLevel="1">
      <c r="C284" s="306" t="s">
        <v>298</v>
      </c>
      <c r="D284" s="307" t="s">
        <v>306</v>
      </c>
      <c r="E284" s="307"/>
      <c r="F284" s="308"/>
      <c r="G284"/>
    </row>
    <row r="285" spans="3:14" collapsed="1"/>
  </sheetData>
  <dataConsolidate link="1"/>
  <mergeCells count="285">
    <mergeCell ref="D252:N252"/>
    <mergeCell ref="D253:N253"/>
    <mergeCell ref="D254:N254"/>
    <mergeCell ref="D255:N255"/>
    <mergeCell ref="C243:C252"/>
    <mergeCell ref="D243:N243"/>
    <mergeCell ref="E244:N244"/>
    <mergeCell ref="E245:N245"/>
    <mergeCell ref="E246:N246"/>
    <mergeCell ref="E247:N247"/>
    <mergeCell ref="E248:N248"/>
    <mergeCell ref="E249:N249"/>
    <mergeCell ref="E250:N250"/>
    <mergeCell ref="E251:N251"/>
    <mergeCell ref="E237:N237"/>
    <mergeCell ref="E238:N238"/>
    <mergeCell ref="E239:N239"/>
    <mergeCell ref="E240:N240"/>
    <mergeCell ref="E241:N241"/>
    <mergeCell ref="E242:N242"/>
    <mergeCell ref="G229:H229"/>
    <mergeCell ref="I229:N229"/>
    <mergeCell ref="G230:H230"/>
    <mergeCell ref="I230:N230"/>
    <mergeCell ref="E231:N231"/>
    <mergeCell ref="E236:N236"/>
    <mergeCell ref="G226:H226"/>
    <mergeCell ref="I226:N226"/>
    <mergeCell ref="G227:H227"/>
    <mergeCell ref="I227:N227"/>
    <mergeCell ref="G228:H228"/>
    <mergeCell ref="I228:N228"/>
    <mergeCell ref="G223:H223"/>
    <mergeCell ref="I223:N223"/>
    <mergeCell ref="G224:H224"/>
    <mergeCell ref="I224:N224"/>
    <mergeCell ref="G225:H225"/>
    <mergeCell ref="I225:N225"/>
    <mergeCell ref="E213:N213"/>
    <mergeCell ref="E219:N219"/>
    <mergeCell ref="G221:H221"/>
    <mergeCell ref="I221:N221"/>
    <mergeCell ref="G222:H222"/>
    <mergeCell ref="I222:N222"/>
    <mergeCell ref="E190:N190"/>
    <mergeCell ref="E191:N191"/>
    <mergeCell ref="C192:C242"/>
    <mergeCell ref="D192:N192"/>
    <mergeCell ref="E193:N193"/>
    <mergeCell ref="I194:J209"/>
    <mergeCell ref="N194:N209"/>
    <mergeCell ref="E210:N210"/>
    <mergeCell ref="E211:N211"/>
    <mergeCell ref="E212:N212"/>
    <mergeCell ref="E184:N184"/>
    <mergeCell ref="E185:N185"/>
    <mergeCell ref="E186:N186"/>
    <mergeCell ref="E187:N187"/>
    <mergeCell ref="E188:N188"/>
    <mergeCell ref="E189:N189"/>
    <mergeCell ref="E178:N178"/>
    <mergeCell ref="E179:N179"/>
    <mergeCell ref="E180:N180"/>
    <mergeCell ref="E181:N181"/>
    <mergeCell ref="E182:N182"/>
    <mergeCell ref="E183:N183"/>
    <mergeCell ref="E172:N172"/>
    <mergeCell ref="E173:N173"/>
    <mergeCell ref="E174:N174"/>
    <mergeCell ref="E175:N175"/>
    <mergeCell ref="E176:N176"/>
    <mergeCell ref="E177:N177"/>
    <mergeCell ref="E166:N166"/>
    <mergeCell ref="E167:N167"/>
    <mergeCell ref="E168:N168"/>
    <mergeCell ref="E169:N169"/>
    <mergeCell ref="E170:N170"/>
    <mergeCell ref="E171:N171"/>
    <mergeCell ref="E160:N160"/>
    <mergeCell ref="E161:N161"/>
    <mergeCell ref="E162:N162"/>
    <mergeCell ref="E163:N163"/>
    <mergeCell ref="E164:N164"/>
    <mergeCell ref="E165:N165"/>
    <mergeCell ref="E154:N154"/>
    <mergeCell ref="E155:N155"/>
    <mergeCell ref="E156:N156"/>
    <mergeCell ref="E157:N157"/>
    <mergeCell ref="E158:N158"/>
    <mergeCell ref="E159:N159"/>
    <mergeCell ref="E145:N145"/>
    <mergeCell ref="E146:N146"/>
    <mergeCell ref="E147:N147"/>
    <mergeCell ref="C148:C191"/>
    <mergeCell ref="D148:N148"/>
    <mergeCell ref="E149:N149"/>
    <mergeCell ref="E150:N150"/>
    <mergeCell ref="D151:N151"/>
    <mergeCell ref="E152:N152"/>
    <mergeCell ref="E153:N153"/>
    <mergeCell ref="E130:N130"/>
    <mergeCell ref="E131:N131"/>
    <mergeCell ref="E132:N132"/>
    <mergeCell ref="E133:N133"/>
    <mergeCell ref="E134:N134"/>
    <mergeCell ref="C135:C147"/>
    <mergeCell ref="D135:N135"/>
    <mergeCell ref="E137:N137"/>
    <mergeCell ref="E138:N138"/>
    <mergeCell ref="D139:D140"/>
    <mergeCell ref="E127:F127"/>
    <mergeCell ref="G127:H127"/>
    <mergeCell ref="I127:J127"/>
    <mergeCell ref="K127:N127"/>
    <mergeCell ref="D128:D129"/>
    <mergeCell ref="E128:F128"/>
    <mergeCell ref="G128:H128"/>
    <mergeCell ref="I128:J128"/>
    <mergeCell ref="K128:N128"/>
    <mergeCell ref="E129:N129"/>
    <mergeCell ref="E121:N121"/>
    <mergeCell ref="E122:N122"/>
    <mergeCell ref="D123:N123"/>
    <mergeCell ref="E124:N124"/>
    <mergeCell ref="D125:D126"/>
    <mergeCell ref="E125:N125"/>
    <mergeCell ref="E126:F126"/>
    <mergeCell ref="G126:H126"/>
    <mergeCell ref="I126:J126"/>
    <mergeCell ref="K126:N126"/>
    <mergeCell ref="E116:N116"/>
    <mergeCell ref="E117:N117"/>
    <mergeCell ref="D118:D120"/>
    <mergeCell ref="E118:N118"/>
    <mergeCell ref="E119:H119"/>
    <mergeCell ref="J119:N119"/>
    <mergeCell ref="E120:H120"/>
    <mergeCell ref="J120:N120"/>
    <mergeCell ref="H113:J113"/>
    <mergeCell ref="K113:N113"/>
    <mergeCell ref="E114:G114"/>
    <mergeCell ref="H114:J114"/>
    <mergeCell ref="K114:N114"/>
    <mergeCell ref="E115:N115"/>
    <mergeCell ref="E107:I107"/>
    <mergeCell ref="J107:N107"/>
    <mergeCell ref="E108:I108"/>
    <mergeCell ref="J108:N108"/>
    <mergeCell ref="C109:C134"/>
    <mergeCell ref="D109:N109"/>
    <mergeCell ref="E110:N110"/>
    <mergeCell ref="E111:N111"/>
    <mergeCell ref="E112:N112"/>
    <mergeCell ref="E113:G113"/>
    <mergeCell ref="E102:N102"/>
    <mergeCell ref="D103:N103"/>
    <mergeCell ref="E104:N104"/>
    <mergeCell ref="E105:N105"/>
    <mergeCell ref="E106:I106"/>
    <mergeCell ref="J106:N106"/>
    <mergeCell ref="E73:N73"/>
    <mergeCell ref="E81:J81"/>
    <mergeCell ref="D82:N82"/>
    <mergeCell ref="E93:N93"/>
    <mergeCell ref="E94:N94"/>
    <mergeCell ref="D95:N95"/>
    <mergeCell ref="E64:N64"/>
    <mergeCell ref="E65:N65"/>
    <mergeCell ref="D66:N66"/>
    <mergeCell ref="E70:N70"/>
    <mergeCell ref="E71:N71"/>
    <mergeCell ref="D72:N72"/>
    <mergeCell ref="C55:C108"/>
    <mergeCell ref="D55:N55"/>
    <mergeCell ref="D56:N56"/>
    <mergeCell ref="E57:N57"/>
    <mergeCell ref="E58:N58"/>
    <mergeCell ref="E59:N59"/>
    <mergeCell ref="E60:N60"/>
    <mergeCell ref="E61:N61"/>
    <mergeCell ref="E62:N62"/>
    <mergeCell ref="E63:N63"/>
    <mergeCell ref="D53:D54"/>
    <mergeCell ref="E53:F53"/>
    <mergeCell ref="G53:H53"/>
    <mergeCell ref="I53:J53"/>
    <mergeCell ref="K53:N53"/>
    <mergeCell ref="E54:N54"/>
    <mergeCell ref="E51:F51"/>
    <mergeCell ref="G51:H51"/>
    <mergeCell ref="I51:J51"/>
    <mergeCell ref="K51:N51"/>
    <mergeCell ref="E52:F52"/>
    <mergeCell ref="G52:H52"/>
    <mergeCell ref="I52:J52"/>
    <mergeCell ref="K52:N52"/>
    <mergeCell ref="E48:N48"/>
    <mergeCell ref="E49:F49"/>
    <mergeCell ref="G49:H49"/>
    <mergeCell ref="I49:J49"/>
    <mergeCell ref="K49:N49"/>
    <mergeCell ref="E50:F50"/>
    <mergeCell ref="G50:H50"/>
    <mergeCell ref="I50:J50"/>
    <mergeCell ref="K50:N50"/>
    <mergeCell ref="K45:N45"/>
    <mergeCell ref="D46:D47"/>
    <mergeCell ref="E46:F46"/>
    <mergeCell ref="G46:H46"/>
    <mergeCell ref="I46:J46"/>
    <mergeCell ref="K46:N46"/>
    <mergeCell ref="E47:N47"/>
    <mergeCell ref="E42:N42"/>
    <mergeCell ref="E43:N43"/>
    <mergeCell ref="D44:D45"/>
    <mergeCell ref="E44:F44"/>
    <mergeCell ref="G44:H44"/>
    <mergeCell ref="I44:J44"/>
    <mergeCell ref="K44:N44"/>
    <mergeCell ref="E45:F45"/>
    <mergeCell ref="G45:H45"/>
    <mergeCell ref="I45:J45"/>
    <mergeCell ref="E36:N36"/>
    <mergeCell ref="E37:N37"/>
    <mergeCell ref="E38:N38"/>
    <mergeCell ref="E39:N39"/>
    <mergeCell ref="E40:N40"/>
    <mergeCell ref="E41:H41"/>
    <mergeCell ref="I41:N41"/>
    <mergeCell ref="C31:C54"/>
    <mergeCell ref="D31:N31"/>
    <mergeCell ref="D32:N32"/>
    <mergeCell ref="E33:F33"/>
    <mergeCell ref="G33:H33"/>
    <mergeCell ref="I33:J33"/>
    <mergeCell ref="K33:N33"/>
    <mergeCell ref="E34:N34"/>
    <mergeCell ref="D35:D38"/>
    <mergeCell ref="E35:N35"/>
    <mergeCell ref="E25:N25"/>
    <mergeCell ref="E26:N26"/>
    <mergeCell ref="E27:N27"/>
    <mergeCell ref="E28:N28"/>
    <mergeCell ref="E29:N29"/>
    <mergeCell ref="E30:F30"/>
    <mergeCell ref="G30:H30"/>
    <mergeCell ref="I30:J30"/>
    <mergeCell ref="K30:L30"/>
    <mergeCell ref="M30:N30"/>
    <mergeCell ref="E23:F23"/>
    <mergeCell ref="G23:H23"/>
    <mergeCell ref="I23:J23"/>
    <mergeCell ref="K23:L23"/>
    <mergeCell ref="M23:N23"/>
    <mergeCell ref="E24:F24"/>
    <mergeCell ref="G24:H24"/>
    <mergeCell ref="I24:J24"/>
    <mergeCell ref="K24:L24"/>
    <mergeCell ref="M24:N24"/>
    <mergeCell ref="E17:N17"/>
    <mergeCell ref="E18:N18"/>
    <mergeCell ref="E19:N19"/>
    <mergeCell ref="E20:N20"/>
    <mergeCell ref="E21:N21"/>
    <mergeCell ref="E22:F22"/>
    <mergeCell ref="G22:H22"/>
    <mergeCell ref="I22:J22"/>
    <mergeCell ref="K22:L22"/>
    <mergeCell ref="M22:N22"/>
    <mergeCell ref="C8:C30"/>
    <mergeCell ref="D8:N8"/>
    <mergeCell ref="E9:N9"/>
    <mergeCell ref="E10:N10"/>
    <mergeCell ref="E11:N11"/>
    <mergeCell ref="E12:N12"/>
    <mergeCell ref="E13:N13"/>
    <mergeCell ref="E14:N14"/>
    <mergeCell ref="E15:N15"/>
    <mergeCell ref="E16:N16"/>
    <mergeCell ref="K2:M2"/>
    <mergeCell ref="K3:M3"/>
    <mergeCell ref="K4:M4"/>
    <mergeCell ref="K5:M5"/>
    <mergeCell ref="D6:N6"/>
    <mergeCell ref="D7:N7"/>
  </mergeCells>
  <printOptions horizontalCentered="1"/>
  <pageMargins left="0.15748031496062992" right="0.19685039370078741" top="0.19685039370078741" bottom="0.19685039370078741" header="0.19685039370078741" footer="0.23622047244094491"/>
  <pageSetup paperSize="9" scale="38" fitToHeight="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AE33D-286A-498A-AD18-F990C3BF1F9D}">
  <sheetPr>
    <pageSetUpPr fitToPage="1"/>
  </sheetPr>
  <dimension ref="C1:V282"/>
  <sheetViews>
    <sheetView showGridLines="0" tabSelected="1" topLeftCell="A147" zoomScale="60" zoomScaleNormal="60" workbookViewId="0">
      <selection activeCell="AB4" sqref="AB4"/>
    </sheetView>
  </sheetViews>
  <sheetFormatPr defaultRowHeight="12.75" outlineLevelRow="1" outlineLevelCol="1"/>
  <cols>
    <col min="1" max="2" width="9.140625" style="3"/>
    <col min="3" max="3" width="9.42578125" style="1" customWidth="1"/>
    <col min="4" max="4" width="76.140625" style="3" customWidth="1" outlineLevel="1"/>
    <col min="5" max="5" width="21.140625" style="3" customWidth="1" outlineLevel="1"/>
    <col min="6" max="6" width="21.5703125" style="3" customWidth="1" outlineLevel="1"/>
    <col min="7" max="7" width="17.42578125" style="3" customWidth="1" outlineLevel="1"/>
    <col min="8" max="8" width="17.85546875" style="3" customWidth="1" outlineLevel="1"/>
    <col min="9" max="9" width="19" style="3" customWidth="1" outlineLevel="1"/>
    <col min="10" max="10" width="22.5703125" style="3" customWidth="1" outlineLevel="1"/>
    <col min="11" max="11" width="18" style="3" customWidth="1" outlineLevel="1"/>
    <col min="12" max="13" width="15.5703125" style="3" customWidth="1" outlineLevel="1"/>
    <col min="14" max="14" width="14.5703125" style="3" customWidth="1" outlineLevel="1"/>
    <col min="15" max="17" width="9.140625" style="3"/>
    <col min="18" max="18" width="46.28515625" style="3" customWidth="1"/>
    <col min="19" max="19" width="13.140625" style="3" bestFit="1" customWidth="1"/>
    <col min="20" max="16384" width="9.140625" style="3"/>
  </cols>
  <sheetData>
    <row r="1" spans="3:14" ht="30" hidden="1" customHeight="1" outlineLevel="1">
      <c r="D1" s="2"/>
      <c r="E1" s="2"/>
      <c r="F1" s="2"/>
      <c r="G1" s="2"/>
      <c r="H1" s="2"/>
      <c r="I1" s="2"/>
      <c r="J1" s="2"/>
      <c r="K1" s="2"/>
      <c r="L1" s="2"/>
      <c r="M1" s="2"/>
      <c r="N1" s="2"/>
    </row>
    <row r="2" spans="3:14" ht="30" hidden="1" customHeight="1" outlineLevel="1">
      <c r="D2" s="4"/>
      <c r="E2" s="4"/>
      <c r="F2" s="4"/>
      <c r="G2" s="4"/>
      <c r="H2" s="4"/>
      <c r="I2" s="4"/>
      <c r="J2" s="4"/>
      <c r="K2" s="5" t="s">
        <v>0</v>
      </c>
      <c r="L2" s="5"/>
      <c r="M2" s="5"/>
      <c r="N2" s="4"/>
    </row>
    <row r="3" spans="3:14" ht="61.5" hidden="1" customHeight="1" outlineLevel="1">
      <c r="D3" s="6"/>
      <c r="E3" s="7"/>
      <c r="F3" s="7"/>
      <c r="G3" s="7"/>
      <c r="H3" s="7"/>
      <c r="I3" s="7"/>
      <c r="J3" s="7"/>
      <c r="K3" s="8"/>
      <c r="L3" s="8"/>
      <c r="M3" s="8"/>
      <c r="N3" s="7"/>
    </row>
    <row r="4" spans="3:14" ht="30" hidden="1" customHeight="1" outlineLevel="1">
      <c r="D4" s="6"/>
      <c r="E4" s="9"/>
      <c r="F4" s="9"/>
      <c r="G4" s="9"/>
      <c r="H4" s="9"/>
      <c r="I4" s="9"/>
      <c r="J4" s="9"/>
      <c r="K4" s="10" t="str">
        <f>E15</f>
        <v>LLC «YUKSALISH BUYUK ISHONCH»</v>
      </c>
      <c r="L4" s="10"/>
      <c r="M4" s="10"/>
      <c r="N4" s="9"/>
    </row>
    <row r="5" spans="3:14" ht="39" customHeight="1" collapsed="1">
      <c r="D5" s="6"/>
      <c r="E5" s="9"/>
      <c r="F5" s="9"/>
      <c r="G5" s="9"/>
      <c r="H5" s="9"/>
      <c r="I5" s="9"/>
      <c r="J5" s="9"/>
      <c r="K5" s="11"/>
      <c r="L5" s="11"/>
      <c r="M5" s="11"/>
      <c r="N5" s="9"/>
    </row>
    <row r="6" spans="3:14" ht="31.5" thickBot="1">
      <c r="D6" s="12" t="s">
        <v>307</v>
      </c>
      <c r="E6" s="12"/>
      <c r="F6" s="12"/>
      <c r="G6" s="12"/>
      <c r="H6" s="12"/>
      <c r="I6" s="12"/>
      <c r="J6" s="12"/>
      <c r="K6" s="12"/>
      <c r="L6" s="12"/>
      <c r="M6" s="12"/>
      <c r="N6" s="12"/>
    </row>
    <row r="7" spans="3:14" ht="63" customHeight="1" thickBot="1">
      <c r="C7" s="309"/>
      <c r="D7" s="310" t="s">
        <v>308</v>
      </c>
      <c r="E7" s="311"/>
      <c r="F7" s="311"/>
      <c r="G7" s="311"/>
      <c r="H7" s="311"/>
      <c r="I7" s="311"/>
      <c r="J7" s="311"/>
      <c r="K7" s="311"/>
      <c r="L7" s="311"/>
      <c r="M7" s="311"/>
      <c r="N7" s="312"/>
    </row>
    <row r="8" spans="3:14" ht="34.5" customHeight="1" thickTop="1" thickBot="1">
      <c r="C8" s="21">
        <v>1</v>
      </c>
      <c r="D8" s="52" t="s">
        <v>309</v>
      </c>
      <c r="E8" s="53"/>
      <c r="F8" s="53"/>
      <c r="G8" s="53"/>
      <c r="H8" s="53"/>
      <c r="I8" s="53"/>
      <c r="J8" s="53"/>
      <c r="K8" s="53"/>
      <c r="L8" s="53"/>
      <c r="M8" s="53"/>
      <c r="N8" s="54"/>
    </row>
    <row r="9" spans="3:14" ht="57.75" customHeight="1" thickTop="1" thickBot="1">
      <c r="C9" s="21"/>
      <c r="D9" s="22" t="s">
        <v>310</v>
      </c>
      <c r="E9" s="23" t="s">
        <v>311</v>
      </c>
      <c r="F9" s="23"/>
      <c r="G9" s="23"/>
      <c r="H9" s="23"/>
      <c r="I9" s="23"/>
      <c r="J9" s="23"/>
      <c r="K9" s="23"/>
      <c r="L9" s="23"/>
      <c r="M9" s="23"/>
      <c r="N9" s="24"/>
    </row>
    <row r="10" spans="3:14" ht="21.75" customHeight="1" thickTop="1" thickBot="1">
      <c r="C10" s="21"/>
      <c r="D10" s="22" t="s">
        <v>312</v>
      </c>
      <c r="E10" s="25">
        <f>E190</f>
        <v>7383908.5395809524</v>
      </c>
      <c r="F10" s="25"/>
      <c r="G10" s="25"/>
      <c r="H10" s="25"/>
      <c r="I10" s="25"/>
      <c r="J10" s="25"/>
      <c r="K10" s="25"/>
      <c r="L10" s="25"/>
      <c r="M10" s="25"/>
      <c r="N10" s="26"/>
    </row>
    <row r="11" spans="3:14" ht="21.75" customHeight="1" thickTop="1" thickBot="1">
      <c r="C11" s="21"/>
      <c r="D11" s="22" t="s">
        <v>313</v>
      </c>
      <c r="E11" s="25">
        <f>E51</f>
        <v>40133910.857142858</v>
      </c>
      <c r="F11" s="25"/>
      <c r="G11" s="25"/>
      <c r="H11" s="25"/>
      <c r="I11" s="25"/>
      <c r="J11" s="25"/>
      <c r="K11" s="25"/>
      <c r="L11" s="25"/>
      <c r="M11" s="25"/>
      <c r="N11" s="26"/>
    </row>
    <row r="12" spans="3:14" ht="16.5" customHeight="1" thickTop="1" thickBot="1">
      <c r="C12" s="21"/>
      <c r="D12" s="22" t="s">
        <v>314</v>
      </c>
      <c r="E12" s="25">
        <f>E103+J103</f>
        <v>22449973542.857147</v>
      </c>
      <c r="F12" s="25"/>
      <c r="G12" s="25"/>
      <c r="H12" s="25"/>
      <c r="I12" s="25"/>
      <c r="J12" s="25"/>
      <c r="K12" s="25"/>
      <c r="L12" s="25"/>
      <c r="M12" s="25"/>
      <c r="N12" s="26"/>
    </row>
    <row r="13" spans="3:14" ht="16.5" customHeight="1" thickTop="1" thickBot="1">
      <c r="C13" s="21"/>
      <c r="D13" s="22" t="s">
        <v>315</v>
      </c>
      <c r="E13" s="27">
        <f>E233</f>
        <v>47.585420624272302</v>
      </c>
      <c r="F13" s="27"/>
      <c r="G13" s="27"/>
      <c r="H13" s="27"/>
      <c r="I13" s="27"/>
      <c r="J13" s="27"/>
      <c r="K13" s="27"/>
      <c r="L13" s="27"/>
      <c r="M13" s="27"/>
      <c r="N13" s="28"/>
    </row>
    <row r="14" spans="3:14" ht="29.25" customHeight="1" thickTop="1" thickBot="1">
      <c r="C14" s="21"/>
      <c r="D14" s="22" t="s">
        <v>316</v>
      </c>
      <c r="E14" s="29" t="s">
        <v>317</v>
      </c>
      <c r="F14" s="29"/>
      <c r="G14" s="29"/>
      <c r="H14" s="29"/>
      <c r="I14" s="29"/>
      <c r="J14" s="29"/>
      <c r="K14" s="29"/>
      <c r="L14" s="29"/>
      <c r="M14" s="29"/>
      <c r="N14" s="30"/>
    </row>
    <row r="15" spans="3:14" ht="29.25" customHeight="1" thickTop="1" thickBot="1">
      <c r="C15" s="21"/>
      <c r="D15" s="31" t="s">
        <v>318</v>
      </c>
      <c r="E15" s="32" t="s">
        <v>319</v>
      </c>
      <c r="F15" s="32"/>
      <c r="G15" s="32"/>
      <c r="H15" s="32"/>
      <c r="I15" s="32"/>
      <c r="J15" s="32"/>
      <c r="K15" s="32"/>
      <c r="L15" s="32"/>
      <c r="M15" s="32"/>
      <c r="N15" s="33"/>
    </row>
    <row r="16" spans="3:14" ht="48.75" customHeight="1" thickTop="1" thickBot="1">
      <c r="C16" s="21"/>
      <c r="D16" s="22" t="s">
        <v>320</v>
      </c>
      <c r="E16" s="32" t="s">
        <v>321</v>
      </c>
      <c r="F16" s="32"/>
      <c r="G16" s="32"/>
      <c r="H16" s="32"/>
      <c r="I16" s="32"/>
      <c r="J16" s="32"/>
      <c r="K16" s="32"/>
      <c r="L16" s="32"/>
      <c r="M16" s="32"/>
      <c r="N16" s="33"/>
    </row>
    <row r="17" spans="3:22" ht="54.75" customHeight="1" thickTop="1" thickBot="1">
      <c r="C17" s="21"/>
      <c r="D17" s="22" t="s">
        <v>322</v>
      </c>
      <c r="E17" s="34">
        <v>13856624</v>
      </c>
      <c r="F17" s="32"/>
      <c r="G17" s="32"/>
      <c r="H17" s="32"/>
      <c r="I17" s="32"/>
      <c r="J17" s="32"/>
      <c r="K17" s="32"/>
      <c r="L17" s="32"/>
      <c r="M17" s="32"/>
      <c r="N17" s="33"/>
    </row>
    <row r="18" spans="3:22" ht="54.75" customHeight="1" thickTop="1" thickBot="1">
      <c r="C18" s="21"/>
      <c r="D18" s="22" t="s">
        <v>323</v>
      </c>
      <c r="E18" s="35" t="s">
        <v>324</v>
      </c>
      <c r="F18" s="35"/>
      <c r="G18" s="35"/>
      <c r="H18" s="35"/>
      <c r="I18" s="35"/>
      <c r="J18" s="35"/>
      <c r="K18" s="35"/>
      <c r="L18" s="35"/>
      <c r="M18" s="35"/>
      <c r="N18" s="36"/>
    </row>
    <row r="19" spans="3:22" ht="42" customHeight="1" thickTop="1" thickBot="1">
      <c r="C19" s="21"/>
      <c r="D19" s="37" t="s">
        <v>325</v>
      </c>
      <c r="E19" s="38">
        <f>L205</f>
        <v>1810158.5395809524</v>
      </c>
      <c r="F19" s="32"/>
      <c r="G19" s="32"/>
      <c r="H19" s="32"/>
      <c r="I19" s="32"/>
      <c r="J19" s="32"/>
      <c r="K19" s="32"/>
      <c r="L19" s="32"/>
      <c r="M19" s="32"/>
      <c r="N19" s="33"/>
    </row>
    <row r="20" spans="3:22" ht="30" customHeight="1" thickTop="1" thickBot="1">
      <c r="C20" s="21"/>
      <c r="D20" s="39" t="s">
        <v>326</v>
      </c>
      <c r="E20" s="35" t="s">
        <v>327</v>
      </c>
      <c r="F20" s="35"/>
      <c r="G20" s="35"/>
      <c r="H20" s="35"/>
      <c r="I20" s="35"/>
      <c r="J20" s="35"/>
      <c r="K20" s="35"/>
      <c r="L20" s="35"/>
      <c r="M20" s="35"/>
      <c r="N20" s="36"/>
    </row>
    <row r="21" spans="3:22" ht="45" customHeight="1" thickTop="1" thickBot="1">
      <c r="C21" s="21"/>
      <c r="D21" s="40" t="s">
        <v>328</v>
      </c>
      <c r="E21" s="41"/>
      <c r="F21" s="42"/>
      <c r="G21" s="42"/>
      <c r="H21" s="42"/>
      <c r="I21" s="42"/>
      <c r="J21" s="42"/>
      <c r="K21" s="42"/>
      <c r="L21" s="42"/>
      <c r="M21" s="42"/>
      <c r="N21" s="43"/>
    </row>
    <row r="22" spans="3:22" ht="51.75" hidden="1" customHeight="1" outlineLevel="1" thickTop="1" thickBot="1">
      <c r="C22" s="21"/>
      <c r="D22" s="22" t="s">
        <v>13</v>
      </c>
      <c r="E22" s="41"/>
      <c r="F22" s="44"/>
      <c r="G22" s="41"/>
      <c r="H22" s="44"/>
      <c r="I22" s="41"/>
      <c r="J22" s="44"/>
      <c r="K22" s="41"/>
      <c r="L22" s="44"/>
      <c r="M22" s="41"/>
      <c r="N22" s="43"/>
    </row>
    <row r="23" spans="3:22" ht="49.5" hidden="1" customHeight="1" outlineLevel="1" thickTop="1" thickBot="1">
      <c r="C23" s="21"/>
      <c r="D23" s="22" t="s">
        <v>15</v>
      </c>
      <c r="E23" s="41"/>
      <c r="F23" s="44"/>
      <c r="G23" s="41"/>
      <c r="H23" s="44"/>
      <c r="I23" s="41"/>
      <c r="J23" s="44"/>
      <c r="K23" s="41"/>
      <c r="L23" s="44"/>
      <c r="M23" s="41"/>
      <c r="N23" s="43"/>
    </row>
    <row r="24" spans="3:22" ht="55.5" hidden="1" customHeight="1" outlineLevel="1" thickTop="1" thickBot="1">
      <c r="C24" s="21"/>
      <c r="D24" s="22" t="s">
        <v>17</v>
      </c>
      <c r="E24" s="41"/>
      <c r="F24" s="44"/>
      <c r="G24" s="41"/>
      <c r="H24" s="44"/>
      <c r="I24" s="41"/>
      <c r="J24" s="44"/>
      <c r="K24" s="41"/>
      <c r="L24" s="44"/>
      <c r="M24" s="41"/>
      <c r="N24" s="43"/>
    </row>
    <row r="25" spans="3:22" ht="39" customHeight="1" collapsed="1" thickTop="1" thickBot="1">
      <c r="C25" s="21"/>
      <c r="D25" s="37" t="s">
        <v>329</v>
      </c>
      <c r="E25" s="45">
        <f>M205</f>
        <v>5573750</v>
      </c>
      <c r="F25" s="29"/>
      <c r="G25" s="29"/>
      <c r="H25" s="29"/>
      <c r="I25" s="29"/>
      <c r="J25" s="29"/>
      <c r="K25" s="29"/>
      <c r="L25" s="29"/>
      <c r="M25" s="29"/>
      <c r="N25" s="30"/>
    </row>
    <row r="26" spans="3:22" ht="37.5" customHeight="1" thickTop="1" thickBot="1">
      <c r="C26" s="21"/>
      <c r="D26" s="37" t="s">
        <v>326</v>
      </c>
      <c r="E26" s="46" t="s">
        <v>330</v>
      </c>
      <c r="F26" s="46"/>
      <c r="G26" s="46"/>
      <c r="H26" s="46"/>
      <c r="I26" s="46"/>
      <c r="J26" s="46"/>
      <c r="K26" s="46"/>
      <c r="L26" s="46"/>
      <c r="M26" s="46"/>
      <c r="N26" s="47"/>
    </row>
    <row r="27" spans="3:22" ht="66.75" hidden="1" customHeight="1" outlineLevel="1" thickTop="1" thickBot="1">
      <c r="C27" s="21"/>
      <c r="D27" s="48" t="s">
        <v>27</v>
      </c>
      <c r="E27" s="49"/>
      <c r="F27" s="50"/>
      <c r="G27" s="49"/>
      <c r="H27" s="50"/>
      <c r="I27" s="49"/>
      <c r="J27" s="50"/>
      <c r="K27" s="49"/>
      <c r="L27" s="50"/>
      <c r="M27" s="49"/>
      <c r="N27" s="51"/>
    </row>
    <row r="28" spans="3:22" ht="35.25" customHeight="1" collapsed="1" thickTop="1" thickBot="1">
      <c r="C28" s="21">
        <v>2</v>
      </c>
      <c r="D28" s="52" t="s">
        <v>331</v>
      </c>
      <c r="E28" s="53"/>
      <c r="F28" s="53"/>
      <c r="G28" s="53"/>
      <c r="H28" s="53"/>
      <c r="I28" s="53"/>
      <c r="J28" s="53"/>
      <c r="K28" s="53"/>
      <c r="L28" s="53"/>
      <c r="M28" s="53"/>
      <c r="N28" s="54"/>
      <c r="P28"/>
    </row>
    <row r="29" spans="3:22" ht="21" customHeight="1" thickTop="1" thickBot="1">
      <c r="C29" s="21"/>
      <c r="D29" s="55" t="s">
        <v>332</v>
      </c>
      <c r="E29" s="56"/>
      <c r="F29" s="56"/>
      <c r="G29" s="56"/>
      <c r="H29" s="56"/>
      <c r="I29" s="56"/>
      <c r="J29" s="56"/>
      <c r="K29" s="56"/>
      <c r="L29" s="56"/>
      <c r="M29" s="56"/>
      <c r="N29" s="57"/>
    </row>
    <row r="30" spans="3:22" ht="106.5" customHeight="1" thickTop="1" thickBot="1">
      <c r="C30" s="21"/>
      <c r="D30" s="58" t="s">
        <v>333</v>
      </c>
      <c r="E30" s="59" t="s">
        <v>334</v>
      </c>
      <c r="F30" s="60"/>
      <c r="G30" s="61" t="s">
        <v>335</v>
      </c>
      <c r="H30" s="62"/>
      <c r="I30" s="61" t="s">
        <v>336</v>
      </c>
      <c r="J30" s="62"/>
      <c r="K30" s="61" t="s">
        <v>337</v>
      </c>
      <c r="L30" s="63"/>
      <c r="M30" s="63"/>
      <c r="N30" s="62"/>
      <c r="R30" s="65" t="s">
        <v>35</v>
      </c>
    </row>
    <row r="31" spans="3:22" ht="262.5" customHeight="1" thickTop="1" thickBot="1">
      <c r="C31" s="21"/>
      <c r="D31" s="22" t="s">
        <v>36</v>
      </c>
      <c r="E31" s="66"/>
      <c r="F31" s="67"/>
      <c r="G31" s="67"/>
      <c r="H31" s="67"/>
      <c r="I31" s="67"/>
      <c r="J31" s="67"/>
      <c r="K31" s="67"/>
      <c r="L31" s="67"/>
      <c r="M31" s="67"/>
      <c r="N31" s="68"/>
      <c r="R31" t="s">
        <v>37</v>
      </c>
      <c r="S31"/>
      <c r="T31"/>
    </row>
    <row r="32" spans="3:22" ht="160.5" customHeight="1" thickTop="1" thickBot="1">
      <c r="C32" s="21"/>
      <c r="D32" s="69" t="s">
        <v>338</v>
      </c>
      <c r="E32" s="70" t="s">
        <v>339</v>
      </c>
      <c r="F32" s="70"/>
      <c r="G32" s="70"/>
      <c r="H32" s="70"/>
      <c r="I32" s="70"/>
      <c r="J32" s="70"/>
      <c r="K32" s="70"/>
      <c r="L32" s="70"/>
      <c r="M32" s="70"/>
      <c r="N32" s="70"/>
      <c r="V32"/>
    </row>
    <row r="33" spans="3:21" ht="242.25" customHeight="1" thickTop="1" thickBot="1">
      <c r="C33" s="21"/>
      <c r="D33" s="69"/>
      <c r="E33" s="72" t="s">
        <v>340</v>
      </c>
      <c r="F33" s="73"/>
      <c r="G33" s="73"/>
      <c r="H33" s="73"/>
      <c r="I33" s="73"/>
      <c r="J33" s="73"/>
      <c r="K33" s="73"/>
      <c r="L33" s="73"/>
      <c r="M33" s="73"/>
      <c r="N33" s="313"/>
      <c r="U33" s="75"/>
    </row>
    <row r="34" spans="3:21" ht="120.75" customHeight="1" thickTop="1" thickBot="1">
      <c r="C34" s="21"/>
      <c r="D34" s="69"/>
      <c r="E34" s="76" t="s">
        <v>341</v>
      </c>
      <c r="F34" s="77"/>
      <c r="G34" s="77"/>
      <c r="H34" s="77"/>
      <c r="I34" s="77"/>
      <c r="J34" s="77"/>
      <c r="K34" s="77"/>
      <c r="L34" s="77"/>
      <c r="M34" s="77"/>
      <c r="N34" s="314"/>
    </row>
    <row r="35" spans="3:21" ht="124.5" customHeight="1" thickTop="1" thickBot="1">
      <c r="C35" s="21"/>
      <c r="D35" s="69"/>
      <c r="E35" s="72" t="s">
        <v>342</v>
      </c>
      <c r="F35" s="73"/>
      <c r="G35" s="73"/>
      <c r="H35" s="73"/>
      <c r="I35" s="73"/>
      <c r="J35" s="73"/>
      <c r="K35" s="73"/>
      <c r="L35" s="73"/>
      <c r="M35" s="73"/>
      <c r="N35" s="313"/>
    </row>
    <row r="36" spans="3:21" ht="52.5" customHeight="1" thickTop="1" thickBot="1">
      <c r="C36" s="21"/>
      <c r="D36" s="37" t="s">
        <v>343</v>
      </c>
      <c r="E36" s="46" t="s">
        <v>344</v>
      </c>
      <c r="F36" s="46"/>
      <c r="G36" s="46"/>
      <c r="H36" s="46"/>
      <c r="I36" s="46"/>
      <c r="J36" s="46"/>
      <c r="K36" s="46"/>
      <c r="L36" s="46"/>
      <c r="M36" s="46"/>
      <c r="N36" s="47"/>
    </row>
    <row r="37" spans="3:21" ht="46.5" customHeight="1" thickTop="1" thickBot="1">
      <c r="C37" s="21"/>
      <c r="D37" s="37" t="s">
        <v>345</v>
      </c>
      <c r="E37" s="79" t="s">
        <v>346</v>
      </c>
      <c r="F37" s="80"/>
      <c r="G37" s="80"/>
      <c r="H37" s="80"/>
      <c r="I37" s="80"/>
      <c r="J37" s="80"/>
      <c r="K37" s="80"/>
      <c r="L37" s="80"/>
      <c r="M37" s="80"/>
      <c r="N37" s="81"/>
    </row>
    <row r="38" spans="3:21" ht="98.25" customHeight="1" thickTop="1" thickBot="1">
      <c r="C38" s="21"/>
      <c r="D38" s="37" t="s">
        <v>347</v>
      </c>
      <c r="E38" s="82" t="s">
        <v>348</v>
      </c>
      <c r="F38" s="83"/>
      <c r="G38" s="83"/>
      <c r="H38" s="84"/>
      <c r="I38" s="82" t="s">
        <v>349</v>
      </c>
      <c r="J38" s="83"/>
      <c r="K38" s="83"/>
      <c r="L38" s="83"/>
      <c r="M38" s="83"/>
      <c r="N38" s="85"/>
    </row>
    <row r="39" spans="3:21" ht="70.5" hidden="1" customHeight="1" outlineLevel="1" thickTop="1" thickBot="1">
      <c r="C39" s="21"/>
      <c r="D39" s="37" t="s">
        <v>50</v>
      </c>
      <c r="E39" s="86"/>
      <c r="F39" s="87"/>
      <c r="G39" s="87"/>
      <c r="H39" s="87"/>
      <c r="I39" s="87"/>
      <c r="J39" s="87"/>
      <c r="K39" s="87"/>
      <c r="L39" s="87"/>
      <c r="M39" s="87"/>
      <c r="N39" s="88"/>
    </row>
    <row r="40" spans="3:21" ht="47.25" customHeight="1" collapsed="1" thickTop="1" thickBot="1">
      <c r="C40" s="21"/>
      <c r="D40" s="58" t="s">
        <v>350</v>
      </c>
      <c r="E40" s="32"/>
      <c r="F40" s="32"/>
      <c r="G40" s="32"/>
      <c r="H40" s="32"/>
      <c r="I40" s="32"/>
      <c r="J40" s="32"/>
      <c r="K40" s="32"/>
      <c r="L40" s="32"/>
      <c r="M40" s="32"/>
      <c r="N40" s="33"/>
    </row>
    <row r="41" spans="3:21" ht="21" customHeight="1" thickTop="1" thickBot="1">
      <c r="C41" s="21"/>
      <c r="D41" s="89" t="s">
        <v>351</v>
      </c>
      <c r="E41" s="82" t="s">
        <v>334</v>
      </c>
      <c r="F41" s="84"/>
      <c r="G41" s="82" t="s">
        <v>335</v>
      </c>
      <c r="H41" s="84"/>
      <c r="I41" s="82" t="s">
        <v>336</v>
      </c>
      <c r="J41" s="84"/>
      <c r="K41" s="82" t="s">
        <v>337</v>
      </c>
      <c r="L41" s="83"/>
      <c r="M41" s="83"/>
      <c r="N41" s="85"/>
    </row>
    <row r="42" spans="3:21" ht="48.75" customHeight="1" thickTop="1" thickBot="1">
      <c r="C42" s="21"/>
      <c r="D42" s="90"/>
      <c r="E42" s="91">
        <f>26990/10500</f>
        <v>2.5704761904761906</v>
      </c>
      <c r="F42" s="92"/>
      <c r="G42" s="93">
        <f>'[1]База данных'!AJ609</f>
        <v>5</v>
      </c>
      <c r="H42" s="94"/>
      <c r="I42" s="95">
        <f>'[1]База данных'!AJ645</f>
        <v>1.05</v>
      </c>
      <c r="J42" s="96"/>
      <c r="K42" s="93">
        <f>8500/10500</f>
        <v>0.80952380952380953</v>
      </c>
      <c r="L42" s="97"/>
      <c r="M42" s="97"/>
      <c r="N42" s="98"/>
    </row>
    <row r="43" spans="3:21" ht="35.25" customHeight="1" thickTop="1" thickBot="1">
      <c r="C43" s="21"/>
      <c r="D43" s="99" t="s">
        <v>352</v>
      </c>
      <c r="E43" s="100">
        <f>70</f>
        <v>70</v>
      </c>
      <c r="F43" s="101"/>
      <c r="G43" s="102">
        <f>25</f>
        <v>25</v>
      </c>
      <c r="H43" s="102"/>
      <c r="I43" s="100">
        <f>30</f>
        <v>30</v>
      </c>
      <c r="J43" s="101"/>
      <c r="K43" s="100">
        <f>50</f>
        <v>50</v>
      </c>
      <c r="L43" s="103"/>
      <c r="M43" s="103"/>
      <c r="N43" s="104"/>
    </row>
    <row r="44" spans="3:21" ht="35.25" customHeight="1" thickTop="1" thickBot="1">
      <c r="C44" s="21"/>
      <c r="D44" s="105"/>
      <c r="E44" s="100">
        <f>E43+G43+I43+K43</f>
        <v>175</v>
      </c>
      <c r="F44" s="103"/>
      <c r="G44" s="103"/>
      <c r="H44" s="103"/>
      <c r="I44" s="103"/>
      <c r="J44" s="103"/>
      <c r="K44" s="103"/>
      <c r="L44" s="103"/>
      <c r="M44" s="103"/>
      <c r="N44" s="104"/>
    </row>
    <row r="45" spans="3:21" ht="35.25" customHeight="1" thickTop="1" thickBot="1">
      <c r="C45" s="21"/>
      <c r="D45" s="106" t="s">
        <v>353</v>
      </c>
      <c r="E45" s="100">
        <v>1116</v>
      </c>
      <c r="F45" s="103"/>
      <c r="G45" s="103"/>
      <c r="H45" s="103"/>
      <c r="I45" s="103"/>
      <c r="J45" s="103"/>
      <c r="K45" s="103"/>
      <c r="L45" s="103"/>
      <c r="M45" s="103"/>
      <c r="N45" s="104"/>
    </row>
    <row r="46" spans="3:21" ht="34.5" customHeight="1" thickTop="1" thickBot="1">
      <c r="C46" s="21"/>
      <c r="D46" s="107" t="s">
        <v>354</v>
      </c>
      <c r="E46" s="100">
        <f>$E$45*E43</f>
        <v>78120</v>
      </c>
      <c r="F46" s="101"/>
      <c r="G46" s="100">
        <f>E45*G43</f>
        <v>27900</v>
      </c>
      <c r="H46" s="101"/>
      <c r="I46" s="100">
        <f>E45*I43</f>
        <v>33480</v>
      </c>
      <c r="J46" s="101"/>
      <c r="K46" s="100">
        <f>E45*K43</f>
        <v>55800</v>
      </c>
      <c r="L46" s="103"/>
      <c r="M46" s="103"/>
      <c r="N46" s="104"/>
      <c r="P46" s="3">
        <f>25000/30</f>
        <v>833.33333333333337</v>
      </c>
    </row>
    <row r="47" spans="3:21" ht="34.5" customHeight="1" thickTop="1" thickBot="1">
      <c r="C47" s="21"/>
      <c r="D47" s="107" t="s">
        <v>355</v>
      </c>
      <c r="E47" s="100">
        <v>80</v>
      </c>
      <c r="F47" s="101"/>
      <c r="G47" s="100">
        <v>120</v>
      </c>
      <c r="H47" s="101"/>
      <c r="I47" s="100">
        <v>80</v>
      </c>
      <c r="J47" s="101"/>
      <c r="K47" s="100">
        <v>100</v>
      </c>
      <c r="L47" s="103"/>
      <c r="M47" s="103"/>
      <c r="N47" s="104"/>
    </row>
    <row r="48" spans="3:21" ht="34.5" customHeight="1" thickTop="1" thickBot="1">
      <c r="C48" s="21"/>
      <c r="D48" s="108" t="s">
        <v>356</v>
      </c>
      <c r="E48" s="100">
        <v>4</v>
      </c>
      <c r="F48" s="101"/>
      <c r="G48" s="100">
        <v>3</v>
      </c>
      <c r="H48" s="101"/>
      <c r="I48" s="100">
        <v>3</v>
      </c>
      <c r="J48" s="101"/>
      <c r="K48" s="109">
        <v>4.5</v>
      </c>
      <c r="L48" s="109"/>
      <c r="M48" s="109"/>
      <c r="N48" s="109"/>
    </row>
    <row r="49" spans="3:19" ht="34.5" customHeight="1" thickTop="1" thickBot="1">
      <c r="C49" s="21"/>
      <c r="D49" s="111" t="s">
        <v>357</v>
      </c>
      <c r="E49" s="112">
        <f>E46*E47</f>
        <v>6249600</v>
      </c>
      <c r="F49" s="113"/>
      <c r="G49" s="112">
        <f>G46*G47</f>
        <v>3348000</v>
      </c>
      <c r="H49" s="113"/>
      <c r="I49" s="112">
        <f>I46*I47</f>
        <v>2678400</v>
      </c>
      <c r="J49" s="113"/>
      <c r="K49" s="112">
        <f>K46*K47</f>
        <v>5580000</v>
      </c>
      <c r="L49" s="114"/>
      <c r="M49" s="114"/>
      <c r="N49" s="113"/>
    </row>
    <row r="50" spans="3:19" ht="24.75" customHeight="1" thickTop="1" thickBot="1">
      <c r="C50" s="21"/>
      <c r="D50" s="69" t="s">
        <v>358</v>
      </c>
      <c r="E50" s="27">
        <f>E42*E49</f>
        <v>16064448</v>
      </c>
      <c r="F50" s="27"/>
      <c r="G50" s="27">
        <f>G42*G49</f>
        <v>16740000</v>
      </c>
      <c r="H50" s="27"/>
      <c r="I50" s="27">
        <f>I42*I49</f>
        <v>2812320</v>
      </c>
      <c r="J50" s="27"/>
      <c r="K50" s="27">
        <f>K42*K49</f>
        <v>4517142.8571428573</v>
      </c>
      <c r="L50" s="27"/>
      <c r="M50" s="27"/>
      <c r="N50" s="27"/>
    </row>
    <row r="51" spans="3:19" ht="23.25" customHeight="1" thickTop="1" thickBot="1">
      <c r="C51" s="21"/>
      <c r="D51" s="116"/>
      <c r="E51" s="117">
        <f>SUM(E50:N50)</f>
        <v>40133910.857142858</v>
      </c>
      <c r="F51" s="117"/>
      <c r="G51" s="117"/>
      <c r="H51" s="117"/>
      <c r="I51" s="117"/>
      <c r="J51" s="117"/>
      <c r="K51" s="117"/>
      <c r="L51" s="117"/>
      <c r="M51" s="117"/>
      <c r="N51" s="118"/>
    </row>
    <row r="52" spans="3:19" ht="34.5" customHeight="1" thickTop="1" thickBot="1">
      <c r="C52" s="21">
        <v>3</v>
      </c>
      <c r="D52" s="52" t="s">
        <v>359</v>
      </c>
      <c r="E52" s="53"/>
      <c r="F52" s="53"/>
      <c r="G52" s="53"/>
      <c r="H52" s="53"/>
      <c r="I52" s="53"/>
      <c r="J52" s="53"/>
      <c r="K52" s="53"/>
      <c r="L52" s="53"/>
      <c r="M52" s="53"/>
      <c r="N52" s="54"/>
    </row>
    <row r="53" spans="3:19" ht="24.75" customHeight="1" thickTop="1" thickBot="1">
      <c r="C53" s="21"/>
      <c r="D53" s="119" t="s">
        <v>360</v>
      </c>
      <c r="E53" s="120"/>
      <c r="F53" s="120"/>
      <c r="G53" s="120"/>
      <c r="H53" s="120"/>
      <c r="I53" s="120"/>
      <c r="J53" s="120"/>
      <c r="K53" s="120"/>
      <c r="L53" s="120"/>
      <c r="M53" s="120"/>
      <c r="N53" s="121"/>
    </row>
    <row r="54" spans="3:19" ht="32.25" customHeight="1" thickTop="1" thickBot="1">
      <c r="C54" s="21"/>
      <c r="D54" s="58" t="s">
        <v>361</v>
      </c>
      <c r="E54" s="82" t="s">
        <v>362</v>
      </c>
      <c r="F54" s="83"/>
      <c r="G54" s="83"/>
      <c r="H54" s="83"/>
      <c r="I54" s="83"/>
      <c r="J54" s="83"/>
      <c r="K54" s="83"/>
      <c r="L54" s="83"/>
      <c r="M54" s="83"/>
      <c r="N54" s="85"/>
    </row>
    <row r="55" spans="3:19" ht="34.5" customHeight="1" thickTop="1" thickBot="1">
      <c r="C55" s="21"/>
      <c r="D55" s="58" t="s">
        <v>363</v>
      </c>
      <c r="E55" s="122" t="s">
        <v>364</v>
      </c>
      <c r="F55" s="123"/>
      <c r="G55" s="123"/>
      <c r="H55" s="123"/>
      <c r="I55" s="123"/>
      <c r="J55" s="123"/>
      <c r="K55" s="123"/>
      <c r="L55" s="123"/>
      <c r="M55" s="123"/>
      <c r="N55" s="124"/>
      <c r="S55" s="125"/>
    </row>
    <row r="56" spans="3:19" ht="34.5" customHeight="1" thickTop="1" thickBot="1">
      <c r="C56" s="21"/>
      <c r="D56" s="58" t="s">
        <v>365</v>
      </c>
      <c r="E56" s="122">
        <f>550</f>
        <v>550</v>
      </c>
      <c r="F56" s="123"/>
      <c r="G56" s="123"/>
      <c r="H56" s="123"/>
      <c r="I56" s="123"/>
      <c r="J56" s="123"/>
      <c r="K56" s="123"/>
      <c r="L56" s="123"/>
      <c r="M56" s="123"/>
      <c r="N56" s="124"/>
    </row>
    <row r="57" spans="3:19" ht="24.75" hidden="1" customHeight="1" thickTop="1" thickBot="1">
      <c r="C57" s="21"/>
      <c r="D57" s="58" t="s">
        <v>67</v>
      </c>
      <c r="E57" s="126"/>
      <c r="F57" s="127"/>
      <c r="G57" s="127"/>
      <c r="H57" s="127"/>
      <c r="I57" s="127"/>
      <c r="J57" s="127"/>
      <c r="K57" s="127"/>
      <c r="L57" s="127"/>
      <c r="M57" s="127"/>
      <c r="N57" s="128"/>
    </row>
    <row r="58" spans="3:19" ht="24.75" customHeight="1" thickTop="1" thickBot="1">
      <c r="C58" s="21"/>
      <c r="D58" s="129" t="s">
        <v>366</v>
      </c>
      <c r="E58" s="130">
        <f>20000000*E56*90/1000000</f>
        <v>990000</v>
      </c>
      <c r="F58" s="131"/>
      <c r="G58" s="131"/>
      <c r="H58" s="131"/>
      <c r="I58" s="131"/>
      <c r="J58" s="131"/>
      <c r="K58" s="131"/>
      <c r="L58" s="131"/>
      <c r="M58" s="131"/>
      <c r="N58" s="132"/>
    </row>
    <row r="59" spans="3:19" ht="24.75" hidden="1" customHeight="1" outlineLevel="1" thickTop="1" thickBot="1">
      <c r="C59" s="21"/>
      <c r="D59" s="58" t="s">
        <v>69</v>
      </c>
      <c r="E59" s="133"/>
      <c r="F59" s="134"/>
      <c r="G59" s="134"/>
      <c r="H59" s="134"/>
      <c r="I59" s="134"/>
      <c r="J59" s="134"/>
      <c r="K59" s="134"/>
      <c r="L59" s="134"/>
      <c r="M59" s="134"/>
      <c r="N59" s="135"/>
    </row>
    <row r="60" spans="3:19" ht="21" customHeight="1" collapsed="1" thickTop="1" thickBot="1">
      <c r="C60" s="21"/>
      <c r="D60" s="58" t="s">
        <v>367</v>
      </c>
      <c r="E60" s="136">
        <v>0.1</v>
      </c>
      <c r="F60" s="136"/>
      <c r="G60" s="136"/>
      <c r="H60" s="136"/>
      <c r="I60" s="136"/>
      <c r="J60" s="136"/>
      <c r="K60" s="136"/>
      <c r="L60" s="136"/>
      <c r="M60" s="136"/>
      <c r="N60" s="137"/>
    </row>
    <row r="61" spans="3:19" ht="24.75" customHeight="1" thickTop="1" thickBot="1">
      <c r="C61" s="21"/>
      <c r="D61" s="58" t="s">
        <v>368</v>
      </c>
      <c r="E61" s="138">
        <f>E58*E42*1000*(1+E60)</f>
        <v>2799248571.4285717</v>
      </c>
      <c r="F61" s="138"/>
      <c r="G61" s="138"/>
      <c r="H61" s="138"/>
      <c r="I61" s="138"/>
      <c r="J61" s="138"/>
      <c r="K61" s="138"/>
      <c r="L61" s="138"/>
      <c r="M61" s="138"/>
      <c r="N61" s="139"/>
    </row>
    <row r="62" spans="3:19" ht="24.75" hidden="1" customHeight="1" outlineLevel="1" thickTop="1" thickBot="1">
      <c r="C62" s="21"/>
      <c r="D62" s="58"/>
      <c r="E62" s="140"/>
      <c r="F62" s="140"/>
      <c r="G62" s="140"/>
      <c r="H62" s="140"/>
      <c r="I62" s="140"/>
      <c r="J62" s="140"/>
      <c r="K62" s="140"/>
      <c r="L62" s="140"/>
      <c r="M62" s="140"/>
      <c r="N62" s="141"/>
    </row>
    <row r="63" spans="3:19" ht="27" customHeight="1" collapsed="1" thickTop="1" thickBot="1">
      <c r="C63" s="21"/>
      <c r="D63" s="142" t="s">
        <v>369</v>
      </c>
      <c r="E63" s="35"/>
      <c r="F63" s="35"/>
      <c r="G63" s="35"/>
      <c r="H63" s="35"/>
      <c r="I63" s="35"/>
      <c r="J63" s="35"/>
      <c r="K63" s="35"/>
      <c r="L63" s="35"/>
      <c r="M63" s="35"/>
      <c r="N63" s="36"/>
    </row>
    <row r="64" spans="3:19" ht="32.25" customHeight="1" thickTop="1" thickBot="1">
      <c r="C64" s="21"/>
      <c r="D64" s="143" t="s">
        <v>370</v>
      </c>
      <c r="E64" s="144"/>
      <c r="F64" s="144">
        <v>2017</v>
      </c>
      <c r="G64" s="144">
        <v>2018</v>
      </c>
      <c r="H64" s="144" t="s">
        <v>371</v>
      </c>
      <c r="I64" s="144"/>
      <c r="J64" s="145" t="s">
        <v>372</v>
      </c>
      <c r="K64" s="145"/>
      <c r="L64" s="145"/>
      <c r="M64" s="145"/>
      <c r="N64" s="146"/>
      <c r="S64" s="125"/>
    </row>
    <row r="65" spans="3:14" ht="40.5" customHeight="1" thickTop="1" thickBot="1">
      <c r="C65" s="21"/>
      <c r="D65" s="147" t="s">
        <v>373</v>
      </c>
      <c r="E65" s="145"/>
      <c r="F65" s="148">
        <f>'[1]Trade_Map_-_Список_импортеров_д'!C122*1000</f>
        <v>873000</v>
      </c>
      <c r="G65" s="149">
        <f>'[1]Trade_Map_-_Список_импортеров_д'!D122*1000</f>
        <v>980000</v>
      </c>
      <c r="H65" s="149">
        <f>'[1]Trade_Map_-_Список_импортеров_д'!E122*1000</f>
        <v>2105000</v>
      </c>
      <c r="I65" s="150"/>
      <c r="J65" s="151">
        <f>AVERAGE(F65:H65)</f>
        <v>1319333.3333333333</v>
      </c>
      <c r="K65" s="144"/>
      <c r="L65" s="144"/>
      <c r="M65" s="144"/>
      <c r="N65" s="152"/>
    </row>
    <row r="66" spans="3:14" ht="38.25" customHeight="1" thickTop="1" thickBot="1">
      <c r="C66" s="21"/>
      <c r="D66" s="147" t="s">
        <v>374</v>
      </c>
      <c r="E66" s="153"/>
      <c r="F66" s="148">
        <f>'[1]Trade_Map_-_Список_экспортеров_'!C45*1000</f>
        <v>51132000</v>
      </c>
      <c r="G66" s="149">
        <f>'[1]Trade_Map_-_Список_экспортеров_'!D45*1000</f>
        <v>43873000</v>
      </c>
      <c r="H66" s="149">
        <f>'[1]Trade_Map_-_Список_экспортеров_'!E45*1000</f>
        <v>68175000</v>
      </c>
      <c r="I66" s="148"/>
      <c r="J66" s="151">
        <f>AVERAGE(F66:H66)</f>
        <v>54393333.333333336</v>
      </c>
      <c r="K66" s="144"/>
      <c r="L66" s="144"/>
      <c r="M66" s="144"/>
      <c r="N66" s="152"/>
    </row>
    <row r="67" spans="3:14" ht="37.5" hidden="1" customHeight="1" outlineLevel="1" thickTop="1" thickBot="1">
      <c r="C67" s="21"/>
      <c r="D67" s="154" t="s">
        <v>375</v>
      </c>
      <c r="E67" s="155"/>
      <c r="F67" s="155"/>
      <c r="G67" s="155"/>
      <c r="H67" s="155"/>
      <c r="I67" s="155"/>
      <c r="J67" s="155"/>
      <c r="K67" s="155"/>
      <c r="L67" s="155"/>
      <c r="M67" s="155"/>
      <c r="N67" s="156"/>
    </row>
    <row r="68" spans="3:14" ht="37.5" customHeight="1" collapsed="1" thickTop="1" thickBot="1">
      <c r="C68" s="21"/>
      <c r="D68" s="154" t="s">
        <v>368</v>
      </c>
      <c r="E68" s="130">
        <f>(H65+H66)</f>
        <v>70280000</v>
      </c>
      <c r="F68" s="42"/>
      <c r="G68" s="42"/>
      <c r="H68" s="42"/>
      <c r="I68" s="42"/>
      <c r="J68" s="42"/>
      <c r="K68" s="42"/>
      <c r="L68" s="42"/>
      <c r="M68" s="42"/>
      <c r="N68" s="43"/>
    </row>
    <row r="69" spans="3:14" ht="21" customHeight="1" thickTop="1" thickBot="1">
      <c r="C69" s="21"/>
      <c r="D69" s="157" t="s">
        <v>376</v>
      </c>
      <c r="E69" s="158"/>
      <c r="F69" s="158"/>
      <c r="G69" s="158"/>
      <c r="H69" s="158"/>
      <c r="I69" s="158"/>
      <c r="J69" s="158"/>
      <c r="K69" s="158"/>
      <c r="L69" s="158"/>
      <c r="M69" s="158"/>
      <c r="N69" s="159"/>
    </row>
    <row r="70" spans="3:14" ht="24.75" customHeight="1" thickTop="1" thickBot="1">
      <c r="C70" s="21"/>
      <c r="D70" s="58" t="s">
        <v>361</v>
      </c>
      <c r="E70" s="35" t="str">
        <f>E54</f>
        <v>Population 2 years and older</v>
      </c>
      <c r="F70" s="35"/>
      <c r="G70" s="35"/>
      <c r="H70" s="35"/>
      <c r="I70" s="35"/>
      <c r="J70" s="35"/>
      <c r="K70" s="35"/>
      <c r="L70" s="35"/>
      <c r="M70" s="35"/>
      <c r="N70" s="36"/>
    </row>
    <row r="71" spans="3:14" ht="24.75" customHeight="1" thickTop="1" thickBot="1">
      <c r="C71" s="21"/>
      <c r="D71" s="58" t="s">
        <v>377</v>
      </c>
      <c r="E71" s="160" t="s">
        <v>378</v>
      </c>
      <c r="F71" s="160"/>
      <c r="G71" s="160" t="s">
        <v>379</v>
      </c>
      <c r="H71" s="160" t="s">
        <v>380</v>
      </c>
      <c r="I71" s="160"/>
      <c r="J71" s="160" t="s">
        <v>381</v>
      </c>
      <c r="K71" s="145"/>
      <c r="L71" s="145"/>
      <c r="M71" s="145"/>
      <c r="N71" s="146"/>
    </row>
    <row r="72" spans="3:14" ht="29.25" customHeight="1" thickTop="1" thickBot="1">
      <c r="C72" s="21"/>
      <c r="D72" s="58" t="s">
        <v>382</v>
      </c>
      <c r="E72" s="161">
        <f>(14+5+5+5+30)*0.6</f>
        <v>35.4</v>
      </c>
      <c r="F72" s="161"/>
      <c r="G72" s="161">
        <f>147*0.6</f>
        <v>88.2</v>
      </c>
      <c r="H72" s="161">
        <f>42*0.6</f>
        <v>25.2</v>
      </c>
      <c r="I72" s="161"/>
      <c r="J72" s="161">
        <f>9.4*0.6</f>
        <v>5.64</v>
      </c>
      <c r="K72" s="162"/>
      <c r="L72" s="162"/>
      <c r="M72" s="162"/>
      <c r="N72" s="163"/>
    </row>
    <row r="73" spans="3:14" ht="24.75" customHeight="1" thickTop="1" thickBot="1">
      <c r="C73" s="21"/>
      <c r="D73" s="37" t="s">
        <v>365</v>
      </c>
      <c r="E73" s="164">
        <f>E56</f>
        <v>550</v>
      </c>
      <c r="F73" s="160"/>
      <c r="G73" s="164">
        <f>E73</f>
        <v>550</v>
      </c>
      <c r="H73" s="164">
        <f>E73</f>
        <v>550</v>
      </c>
      <c r="I73" s="160"/>
      <c r="J73" s="164">
        <f>E73</f>
        <v>550</v>
      </c>
      <c r="K73" s="145"/>
      <c r="L73" s="145"/>
      <c r="M73" s="145"/>
      <c r="N73" s="146"/>
    </row>
    <row r="74" spans="3:14" ht="36" hidden="1" customHeight="1" outlineLevel="1" thickTop="1" thickBot="1">
      <c r="C74" s="21"/>
      <c r="D74" s="58" t="s">
        <v>87</v>
      </c>
      <c r="E74" s="160"/>
      <c r="F74" s="160"/>
      <c r="G74" s="160"/>
      <c r="H74" s="160"/>
      <c r="I74" s="160"/>
      <c r="J74" s="160"/>
      <c r="K74" s="145"/>
      <c r="L74" s="145"/>
      <c r="M74" s="145"/>
      <c r="N74" s="146"/>
    </row>
    <row r="75" spans="3:14" ht="24.75" customHeight="1" collapsed="1" thickTop="1" thickBot="1">
      <c r="C75" s="21"/>
      <c r="D75" s="58" t="s">
        <v>367</v>
      </c>
      <c r="E75" s="165">
        <v>0.1</v>
      </c>
      <c r="F75" s="165"/>
      <c r="G75" s="165">
        <v>0.1</v>
      </c>
      <c r="H75" s="165">
        <v>0.1</v>
      </c>
      <c r="I75" s="165"/>
      <c r="J75" s="165">
        <v>0.1</v>
      </c>
      <c r="K75" s="145"/>
      <c r="L75" s="145"/>
      <c r="M75" s="145"/>
      <c r="N75" s="146"/>
    </row>
    <row r="76" spans="3:14" ht="24.75" customHeight="1" thickTop="1" thickBot="1">
      <c r="C76" s="21"/>
      <c r="D76" s="58" t="str">
        <f>D58</f>
        <v>The demand for the project's products in this market, i.e.</v>
      </c>
      <c r="E76" s="166">
        <f>E73/1000000*E72*1000000*90</f>
        <v>1752300</v>
      </c>
      <c r="F76" s="160"/>
      <c r="G76" s="166">
        <f>G73/1000000*G72*1000000*90</f>
        <v>4365900.0000000009</v>
      </c>
      <c r="H76" s="166">
        <f>H73/1000000*H72*1000000*90</f>
        <v>1247400</v>
      </c>
      <c r="I76" s="160"/>
      <c r="J76" s="166">
        <f>J73/1000000*J72*1000000*90</f>
        <v>279180</v>
      </c>
      <c r="K76" s="145"/>
      <c r="L76" s="145"/>
      <c r="M76" s="145"/>
      <c r="N76" s="146"/>
    </row>
    <row r="77" spans="3:14" ht="24.75" customHeight="1" thickTop="1" thickBot="1">
      <c r="C77" s="21"/>
      <c r="D77" s="58" t="s">
        <v>383</v>
      </c>
      <c r="E77" s="161">
        <f>E76*$E$42*1000</f>
        <v>4504245428.5714293</v>
      </c>
      <c r="F77" s="161"/>
      <c r="G77" s="161">
        <f>G76*$E$42*1000</f>
        <v>11222442000.000004</v>
      </c>
      <c r="H77" s="161">
        <f>H76*$E$42*1000</f>
        <v>3206412000</v>
      </c>
      <c r="I77" s="161"/>
      <c r="J77" s="161">
        <f>J76*$E$42*1000</f>
        <v>717625542.85714281</v>
      </c>
      <c r="K77" s="167"/>
      <c r="L77" s="167"/>
      <c r="M77" s="167"/>
      <c r="N77" s="168"/>
    </row>
    <row r="78" spans="3:14" ht="24.75" hidden="1" customHeight="1" outlineLevel="1" thickTop="1" thickBot="1">
      <c r="C78" s="21"/>
      <c r="D78" s="58" t="s">
        <v>384</v>
      </c>
      <c r="E78" s="27">
        <f>E77+G77+H77+J77</f>
        <v>19650724971.428577</v>
      </c>
      <c r="F78" s="27"/>
      <c r="G78" s="27"/>
      <c r="H78" s="27"/>
      <c r="I78" s="27"/>
      <c r="J78" s="27"/>
      <c r="K78" s="167"/>
      <c r="L78" s="167"/>
      <c r="M78" s="167"/>
      <c r="N78" s="168"/>
    </row>
    <row r="79" spans="3:14" ht="28.5" customHeight="1" collapsed="1" thickTop="1" thickBot="1">
      <c r="C79" s="21"/>
      <c r="D79" s="142" t="s">
        <v>385</v>
      </c>
      <c r="E79" s="35"/>
      <c r="F79" s="35"/>
      <c r="G79" s="35"/>
      <c r="H79" s="35"/>
      <c r="I79" s="35"/>
      <c r="J79" s="35"/>
      <c r="K79" s="35"/>
      <c r="L79" s="35"/>
      <c r="M79" s="35"/>
      <c r="N79" s="36"/>
    </row>
    <row r="80" spans="3:14" ht="28.5" customHeight="1" thickTop="1" thickBot="1">
      <c r="C80" s="21"/>
      <c r="D80" s="143" t="s">
        <v>386</v>
      </c>
      <c r="E80" s="144">
        <v>2017</v>
      </c>
      <c r="F80" s="144">
        <v>2018</v>
      </c>
      <c r="G80" s="144">
        <v>2019</v>
      </c>
      <c r="H80" s="144">
        <v>2020</v>
      </c>
      <c r="I80" s="144"/>
      <c r="J80" s="145" t="s">
        <v>372</v>
      </c>
      <c r="K80" s="145"/>
      <c r="L80" s="145"/>
      <c r="M80" s="145"/>
      <c r="N80" s="146"/>
    </row>
    <row r="81" spans="3:14" ht="24" customHeight="1" thickTop="1" thickBot="1">
      <c r="C81" s="21"/>
      <c r="D81" s="154" t="s">
        <v>387</v>
      </c>
      <c r="E81" s="144"/>
      <c r="F81" s="169">
        <f>'[1]Trade_Map_-_Список_импортеров_д'!D62*1000</f>
        <v>33964000</v>
      </c>
      <c r="G81" s="169">
        <f>'[1]Trade_Map_-_Список_импортеров_д'!E62*1000</f>
        <v>27521000</v>
      </c>
      <c r="H81" s="169">
        <f>'[1]Trade_Map_-_Список_импортеров_д'!F62*1000</f>
        <v>30403000</v>
      </c>
      <c r="I81" s="144"/>
      <c r="J81" s="169">
        <f>AVERAGE(E81:H81)</f>
        <v>30629333.333333332</v>
      </c>
      <c r="K81" s="144"/>
      <c r="L81" s="144"/>
      <c r="M81" s="144"/>
      <c r="N81" s="152"/>
    </row>
    <row r="82" spans="3:14" ht="20.25" customHeight="1" thickTop="1" thickBot="1">
      <c r="C82" s="21"/>
      <c r="D82" s="154" t="s">
        <v>388</v>
      </c>
      <c r="E82" s="170"/>
      <c r="F82" s="170"/>
      <c r="G82" s="170"/>
      <c r="H82" s="170"/>
      <c r="I82" s="144"/>
      <c r="J82" s="169"/>
      <c r="K82" s="144"/>
      <c r="L82" s="144"/>
      <c r="M82" s="144"/>
      <c r="N82" s="152"/>
    </row>
    <row r="83" spans="3:14" ht="24" customHeight="1" thickTop="1" thickBot="1">
      <c r="C83" s="21"/>
      <c r="D83" s="154" t="s">
        <v>389</v>
      </c>
      <c r="E83" s="171"/>
      <c r="F83" s="169">
        <f>'[1]Trade_Map_-_Список_импортеров_д'!D53*1000</f>
        <v>41651000</v>
      </c>
      <c r="G83" s="169">
        <f>'[1]Trade_Map_-_Список_импортеров_д'!E53*1000</f>
        <v>55839000</v>
      </c>
      <c r="H83" s="169">
        <f>'[1]Trade_Map_-_Список_импортеров_д'!F53*1000</f>
        <v>69259000</v>
      </c>
      <c r="I83" s="144"/>
      <c r="J83" s="169">
        <f t="shared" ref="J83:J84" si="0">AVERAGE(E83:H83)</f>
        <v>55583000</v>
      </c>
      <c r="K83" s="144"/>
      <c r="L83" s="144"/>
      <c r="M83" s="144"/>
      <c r="N83" s="152"/>
    </row>
    <row r="84" spans="3:14" ht="19.5" customHeight="1" thickTop="1" thickBot="1">
      <c r="C84" s="21"/>
      <c r="D84" s="154" t="s">
        <v>390</v>
      </c>
      <c r="E84" s="171"/>
      <c r="F84" s="169">
        <f>'[1]Trade_Map_-_Список_импортеров_д'!D161*1000</f>
        <v>310000</v>
      </c>
      <c r="G84" s="169">
        <f>'[1]Trade_Map_-_Список_импортеров_д'!E161*1000</f>
        <v>397000</v>
      </c>
      <c r="H84" s="169">
        <f>'[1]Trade_Map_-_Список_импортеров_д'!F161*1000</f>
        <v>896000</v>
      </c>
      <c r="I84" s="144"/>
      <c r="J84" s="169">
        <f t="shared" si="0"/>
        <v>534333.33333333337</v>
      </c>
      <c r="K84" s="144"/>
      <c r="L84" s="144"/>
      <c r="M84" s="144"/>
      <c r="N84" s="152"/>
    </row>
    <row r="85" spans="3:14" ht="40.5" customHeight="1" thickTop="1" thickBot="1">
      <c r="C85" s="21"/>
      <c r="D85" s="154" t="s">
        <v>391</v>
      </c>
      <c r="E85" s="144"/>
      <c r="F85" s="169">
        <f>'[1]Trade_Map_-_Список_импортеров_д'!D99*1000</f>
        <v>2871000</v>
      </c>
      <c r="G85" s="169">
        <f>'[1]Trade_Map_-_Список_импортеров_д'!E99*1000</f>
        <v>3792000</v>
      </c>
      <c r="H85" s="169">
        <f>'[1]Trade_Map_-_Список_импортеров_д'!F99*1000</f>
        <v>1579000</v>
      </c>
      <c r="I85" s="144"/>
      <c r="J85" s="169">
        <f>AVERAGE(E85:H85)</f>
        <v>2747333.3333333335</v>
      </c>
      <c r="K85" s="144"/>
      <c r="L85" s="144"/>
      <c r="M85" s="144"/>
      <c r="N85" s="152"/>
    </row>
    <row r="86" spans="3:14" ht="21" customHeight="1" thickTop="1" thickBot="1">
      <c r="C86" s="21"/>
      <c r="D86" s="154" t="s">
        <v>392</v>
      </c>
      <c r="E86" s="144"/>
      <c r="F86" s="144"/>
      <c r="G86" s="144"/>
      <c r="H86" s="144"/>
      <c r="I86" s="144"/>
      <c r="J86" s="169"/>
      <c r="K86" s="144"/>
      <c r="L86" s="144"/>
      <c r="M86" s="144"/>
      <c r="N86" s="152"/>
    </row>
    <row r="87" spans="3:14" ht="21" hidden="1" customHeight="1" thickTop="1" thickBot="1">
      <c r="C87" s="21"/>
      <c r="D87" s="154" t="s">
        <v>98</v>
      </c>
      <c r="E87" s="144"/>
      <c r="F87" s="144"/>
      <c r="G87" s="144"/>
      <c r="H87" s="144"/>
      <c r="I87" s="144"/>
      <c r="J87" s="169"/>
      <c r="K87" s="144"/>
      <c r="L87" s="144"/>
      <c r="M87" s="144"/>
      <c r="N87" s="152"/>
    </row>
    <row r="88" spans="3:14" ht="21" hidden="1" customHeight="1" outlineLevel="1" thickTop="1" thickBot="1">
      <c r="C88" s="21"/>
      <c r="D88" s="154" t="s">
        <v>99</v>
      </c>
      <c r="E88" s="144"/>
      <c r="F88" s="144"/>
      <c r="G88" s="144"/>
      <c r="H88" s="144"/>
      <c r="I88" s="144"/>
      <c r="J88" s="172"/>
      <c r="K88" s="144"/>
      <c r="L88" s="144"/>
      <c r="M88" s="144"/>
      <c r="N88" s="152"/>
    </row>
    <row r="89" spans="3:14" ht="21" hidden="1" customHeight="1" outlineLevel="1" thickTop="1" thickBot="1">
      <c r="C89" s="21"/>
      <c r="D89" s="154" t="s">
        <v>100</v>
      </c>
      <c r="E89" s="144"/>
      <c r="F89" s="144"/>
      <c r="G89" s="144"/>
      <c r="H89" s="144"/>
      <c r="I89" s="144"/>
      <c r="J89" s="172"/>
      <c r="K89" s="144"/>
      <c r="L89" s="144"/>
      <c r="M89" s="144"/>
      <c r="N89" s="152"/>
    </row>
    <row r="90" spans="3:14" ht="30.75" hidden="1" customHeight="1" outlineLevel="1" thickTop="1" thickBot="1">
      <c r="C90" s="21"/>
      <c r="D90" s="154" t="s">
        <v>101</v>
      </c>
      <c r="E90" s="46"/>
      <c r="F90" s="46"/>
      <c r="G90" s="46"/>
      <c r="H90" s="46"/>
      <c r="I90" s="46"/>
      <c r="J90" s="46"/>
      <c r="K90" s="46"/>
      <c r="L90" s="46"/>
      <c r="M90" s="46"/>
      <c r="N90" s="47"/>
    </row>
    <row r="91" spans="3:14" ht="30" customHeight="1" collapsed="1" thickTop="1" thickBot="1">
      <c r="C91" s="21"/>
      <c r="D91" s="154" t="s">
        <v>393</v>
      </c>
      <c r="E91" s="173">
        <f>SUM(J81:J89)</f>
        <v>89493999.999999985</v>
      </c>
      <c r="F91" s="173"/>
      <c r="G91" s="46"/>
      <c r="H91" s="46"/>
      <c r="I91" s="46"/>
      <c r="J91" s="46"/>
      <c r="K91" s="46"/>
      <c r="L91" s="46"/>
      <c r="M91" s="46"/>
      <c r="N91" s="47"/>
    </row>
    <row r="92" spans="3:14" ht="21" hidden="1" customHeight="1" outlineLevel="1" thickTop="1" thickBot="1">
      <c r="C92" s="21"/>
      <c r="D92" s="174" t="s">
        <v>103</v>
      </c>
      <c r="E92" s="175"/>
      <c r="F92" s="175"/>
      <c r="G92" s="175"/>
      <c r="H92" s="175"/>
      <c r="I92" s="175"/>
      <c r="J92" s="175"/>
      <c r="K92" s="175"/>
      <c r="L92" s="175"/>
      <c r="M92" s="175"/>
      <c r="N92" s="176"/>
    </row>
    <row r="93" spans="3:14" ht="24.75" hidden="1" customHeight="1" outlineLevel="1" thickTop="1" thickBot="1">
      <c r="C93" s="21"/>
      <c r="D93" s="58" t="s">
        <v>104</v>
      </c>
      <c r="E93" s="145"/>
      <c r="F93" s="145"/>
      <c r="G93" s="145"/>
      <c r="H93" s="145"/>
      <c r="I93" s="145"/>
      <c r="J93" s="145"/>
      <c r="K93" s="145"/>
      <c r="L93" s="145"/>
      <c r="M93" s="145"/>
      <c r="N93" s="146"/>
    </row>
    <row r="94" spans="3:14" ht="24.75" hidden="1" customHeight="1" outlineLevel="1" thickTop="1" thickBot="1">
      <c r="C94" s="21"/>
      <c r="D94" s="58" t="s">
        <v>64</v>
      </c>
      <c r="E94" s="145"/>
      <c r="F94" s="145"/>
      <c r="G94" s="145"/>
      <c r="H94" s="145"/>
      <c r="I94" s="145"/>
      <c r="J94" s="145"/>
      <c r="K94" s="145"/>
      <c r="L94" s="145"/>
      <c r="M94" s="145"/>
      <c r="N94" s="146"/>
    </row>
    <row r="95" spans="3:14" ht="24.75" hidden="1" customHeight="1" outlineLevel="1" thickTop="1" thickBot="1">
      <c r="C95" s="21"/>
      <c r="D95" s="37" t="s">
        <v>105</v>
      </c>
      <c r="E95" s="145"/>
      <c r="F95" s="145"/>
      <c r="G95" s="145"/>
      <c r="H95" s="145"/>
      <c r="I95" s="145"/>
      <c r="J95" s="145"/>
      <c r="K95" s="145"/>
      <c r="L95" s="145"/>
      <c r="M95" s="145"/>
      <c r="N95" s="146"/>
    </row>
    <row r="96" spans="3:14" ht="36" hidden="1" customHeight="1" outlineLevel="1" thickTop="1" thickBot="1">
      <c r="C96" s="21"/>
      <c r="D96" s="58" t="s">
        <v>87</v>
      </c>
      <c r="E96" s="145"/>
      <c r="F96" s="145"/>
      <c r="G96" s="145"/>
      <c r="H96" s="145"/>
      <c r="I96" s="145"/>
      <c r="J96" s="145"/>
      <c r="K96" s="145"/>
      <c r="L96" s="145"/>
      <c r="M96" s="145"/>
      <c r="N96" s="146"/>
    </row>
    <row r="97" spans="3:19" ht="24.75" hidden="1" customHeight="1" outlineLevel="1" thickTop="1" thickBot="1">
      <c r="C97" s="21"/>
      <c r="D97" s="58" t="s">
        <v>70</v>
      </c>
      <c r="E97" s="145"/>
      <c r="F97" s="145"/>
      <c r="G97" s="145"/>
      <c r="H97" s="145"/>
      <c r="I97" s="145"/>
      <c r="J97" s="145"/>
      <c r="K97" s="145"/>
      <c r="L97" s="145"/>
      <c r="M97" s="145"/>
      <c r="N97" s="146"/>
    </row>
    <row r="98" spans="3:19" ht="24.75" hidden="1" customHeight="1" outlineLevel="1" thickTop="1" thickBot="1">
      <c r="C98" s="21"/>
      <c r="D98" s="58" t="s">
        <v>106</v>
      </c>
      <c r="E98" s="145"/>
      <c r="F98" s="145"/>
      <c r="G98" s="145"/>
      <c r="H98" s="145"/>
      <c r="I98" s="145"/>
      <c r="J98" s="145"/>
      <c r="K98" s="145"/>
      <c r="L98" s="145"/>
      <c r="M98" s="145"/>
      <c r="N98" s="146"/>
    </row>
    <row r="99" spans="3:19" ht="24.75" hidden="1" customHeight="1" outlineLevel="1" thickTop="1" thickBot="1">
      <c r="C99" s="21"/>
      <c r="D99" s="58" t="s">
        <v>88</v>
      </c>
      <c r="E99" s="27"/>
      <c r="F99" s="27"/>
      <c r="G99" s="27"/>
      <c r="H99" s="27"/>
      <c r="I99" s="27"/>
      <c r="J99" s="27"/>
      <c r="K99" s="27"/>
      <c r="L99" s="27"/>
      <c r="M99" s="27"/>
      <c r="N99" s="28"/>
    </row>
    <row r="100" spans="3:19" ht="21" customHeight="1" collapsed="1" thickTop="1" thickBot="1">
      <c r="C100" s="21"/>
      <c r="D100" s="177" t="s">
        <v>394</v>
      </c>
      <c r="E100" s="178"/>
      <c r="F100" s="178"/>
      <c r="G100" s="178"/>
      <c r="H100" s="178"/>
      <c r="I100" s="178"/>
      <c r="J100" s="178"/>
      <c r="K100" s="178"/>
      <c r="L100" s="178"/>
      <c r="M100" s="178"/>
      <c r="N100" s="179"/>
    </row>
    <row r="101" spans="3:19" ht="66.75" hidden="1" customHeight="1" outlineLevel="1" thickTop="1" thickBot="1">
      <c r="C101" s="21"/>
      <c r="D101" s="154" t="s">
        <v>108</v>
      </c>
      <c r="E101" s="35"/>
      <c r="F101" s="35"/>
      <c r="G101" s="35"/>
      <c r="H101" s="35"/>
      <c r="I101" s="35"/>
      <c r="J101" s="35"/>
      <c r="K101" s="35"/>
      <c r="L101" s="35"/>
      <c r="M101" s="35"/>
      <c r="N101" s="36"/>
    </row>
    <row r="102" spans="3:19" ht="74.25" hidden="1" customHeight="1" outlineLevel="1" thickTop="1" thickBot="1">
      <c r="C102" s="21"/>
      <c r="D102" s="143" t="s">
        <v>109</v>
      </c>
      <c r="E102" s="46"/>
      <c r="F102" s="46"/>
      <c r="G102" s="46"/>
      <c r="H102" s="46"/>
      <c r="I102" s="46"/>
      <c r="J102" s="46"/>
      <c r="K102" s="46"/>
      <c r="L102" s="46"/>
      <c r="M102" s="46"/>
      <c r="N102" s="47"/>
    </row>
    <row r="103" spans="3:19" ht="24.75" customHeight="1" collapsed="1" thickTop="1" thickBot="1">
      <c r="C103" s="21"/>
      <c r="D103" s="180" t="s">
        <v>395</v>
      </c>
      <c r="E103" s="181">
        <f>E78</f>
        <v>19650724971.428577</v>
      </c>
      <c r="F103" s="181"/>
      <c r="G103" s="181"/>
      <c r="H103" s="181"/>
      <c r="I103" s="181"/>
      <c r="J103" s="181">
        <f>E61</f>
        <v>2799248571.4285717</v>
      </c>
      <c r="K103" s="181"/>
      <c r="L103" s="181"/>
      <c r="M103" s="181"/>
      <c r="N103" s="182"/>
    </row>
    <row r="104" spans="3:19" ht="36.75" customHeight="1" thickTop="1" thickBot="1">
      <c r="C104" s="21"/>
      <c r="D104" s="180" t="s">
        <v>396</v>
      </c>
      <c r="E104" s="183">
        <v>0.5</v>
      </c>
      <c r="F104" s="183"/>
      <c r="G104" s="183"/>
      <c r="H104" s="183"/>
      <c r="I104" s="183"/>
      <c r="J104" s="183">
        <f>1-E104</f>
        <v>0.5</v>
      </c>
      <c r="K104" s="183"/>
      <c r="L104" s="183"/>
      <c r="M104" s="183"/>
      <c r="N104" s="184"/>
    </row>
    <row r="105" spans="3:19" ht="21.75" customHeight="1" thickTop="1" thickBot="1">
      <c r="C105" s="21"/>
      <c r="D105" s="185" t="s">
        <v>397</v>
      </c>
      <c r="E105" s="186">
        <f>E104*E51/E103</f>
        <v>1.021181430087085E-3</v>
      </c>
      <c r="F105" s="186"/>
      <c r="G105" s="186"/>
      <c r="H105" s="186"/>
      <c r="I105" s="186"/>
      <c r="J105" s="187">
        <f>J104*$E$51/J103</f>
        <v>7.1686936392113387E-3</v>
      </c>
      <c r="K105" s="187"/>
      <c r="L105" s="187"/>
      <c r="M105" s="187"/>
      <c r="N105" s="188"/>
    </row>
    <row r="106" spans="3:19" ht="35.25" thickTop="1" thickBot="1">
      <c r="C106" s="21">
        <v>4</v>
      </c>
      <c r="D106" s="52" t="s">
        <v>398</v>
      </c>
      <c r="E106" s="53"/>
      <c r="F106" s="53"/>
      <c r="G106" s="53"/>
      <c r="H106" s="53"/>
      <c r="I106" s="53"/>
      <c r="J106" s="53"/>
      <c r="K106" s="53"/>
      <c r="L106" s="53"/>
      <c r="M106" s="53"/>
      <c r="N106" s="54"/>
    </row>
    <row r="107" spans="3:19" ht="35.25" customHeight="1" thickTop="1" thickBot="1">
      <c r="C107" s="21"/>
      <c r="D107" s="143" t="s">
        <v>399</v>
      </c>
      <c r="E107" s="46" t="s">
        <v>400</v>
      </c>
      <c r="F107" s="46"/>
      <c r="G107" s="46"/>
      <c r="H107" s="46"/>
      <c r="I107" s="46"/>
      <c r="J107" s="46"/>
      <c r="K107" s="46"/>
      <c r="L107" s="46"/>
      <c r="M107" s="46"/>
      <c r="N107" s="47"/>
    </row>
    <row r="108" spans="3:19" ht="46.5" customHeight="1" thickTop="1" thickBot="1">
      <c r="C108" s="21"/>
      <c r="D108" s="37" t="s">
        <v>401</v>
      </c>
      <c r="E108" s="189" t="s">
        <v>117</v>
      </c>
      <c r="F108" s="190"/>
      <c r="G108" s="190"/>
      <c r="H108" s="190"/>
      <c r="I108" s="190"/>
      <c r="J108" s="190"/>
      <c r="K108" s="190"/>
      <c r="L108" s="190"/>
      <c r="M108" s="190"/>
      <c r="N108" s="191"/>
    </row>
    <row r="109" spans="3:19" ht="38.25" hidden="1" customHeight="1" outlineLevel="1" thickTop="1" thickBot="1">
      <c r="C109" s="21"/>
      <c r="D109" s="192" t="s">
        <v>118</v>
      </c>
      <c r="E109" s="193" t="s">
        <v>119</v>
      </c>
      <c r="F109" s="194"/>
      <c r="G109" s="194"/>
      <c r="H109" s="194"/>
      <c r="I109" s="194"/>
      <c r="J109" s="194"/>
      <c r="K109" s="194"/>
      <c r="L109" s="194"/>
      <c r="M109" s="194"/>
      <c r="N109" s="315"/>
      <c r="O109" s="316"/>
      <c r="S109"/>
    </row>
    <row r="110" spans="3:19" ht="36" customHeight="1" collapsed="1" thickTop="1" thickBot="1">
      <c r="C110" s="21"/>
      <c r="D110" s="154" t="s">
        <v>398</v>
      </c>
      <c r="E110" s="112" t="s">
        <v>402</v>
      </c>
      <c r="F110" s="114"/>
      <c r="G110" s="113"/>
      <c r="H110" s="112" t="s">
        <v>403</v>
      </c>
      <c r="I110" s="114"/>
      <c r="J110" s="113"/>
      <c r="K110" s="112" t="s">
        <v>404</v>
      </c>
      <c r="L110" s="114"/>
      <c r="M110" s="114"/>
      <c r="N110" s="115"/>
    </row>
    <row r="111" spans="3:19" ht="47.25" customHeight="1" thickTop="1" thickBot="1">
      <c r="C111" s="21"/>
      <c r="D111" s="154" t="s">
        <v>405</v>
      </c>
      <c r="E111" s="197">
        <v>1050000</v>
      </c>
      <c r="F111" s="198"/>
      <c r="G111" s="199"/>
      <c r="H111" s="197">
        <v>866250</v>
      </c>
      <c r="I111" s="198"/>
      <c r="J111" s="199"/>
      <c r="K111" s="197">
        <f>3552500</f>
        <v>3552500</v>
      </c>
      <c r="L111" s="198"/>
      <c r="M111" s="198"/>
      <c r="N111" s="199"/>
    </row>
    <row r="112" spans="3:19" ht="60.75" hidden="1" customHeight="1" outlineLevel="1" thickTop="1" thickBot="1">
      <c r="C112" s="21"/>
      <c r="D112" s="154" t="s">
        <v>406</v>
      </c>
      <c r="E112" s="201" t="s">
        <v>125</v>
      </c>
      <c r="F112" s="201"/>
      <c r="G112" s="201"/>
      <c r="H112" s="201"/>
      <c r="I112" s="201"/>
      <c r="J112" s="201"/>
      <c r="K112" s="201"/>
      <c r="L112" s="201"/>
      <c r="M112" s="201"/>
      <c r="N112" s="201"/>
    </row>
    <row r="113" spans="3:14" ht="264" customHeight="1" collapsed="1" thickTop="1" thickBot="1">
      <c r="C113" s="21"/>
      <c r="D113" s="154" t="s">
        <v>407</v>
      </c>
      <c r="E113" s="203" t="s">
        <v>408</v>
      </c>
      <c r="F113" s="203"/>
      <c r="G113" s="203"/>
      <c r="H113" s="203"/>
      <c r="I113" s="203"/>
      <c r="J113" s="203"/>
      <c r="K113" s="203"/>
      <c r="L113" s="203"/>
      <c r="M113" s="203"/>
      <c r="N113" s="204"/>
    </row>
    <row r="114" spans="3:14" ht="50.25" customHeight="1" thickTop="1" thickBot="1">
      <c r="C114" s="21"/>
      <c r="D114" s="154" t="s">
        <v>409</v>
      </c>
      <c r="E114" s="46" t="s">
        <v>410</v>
      </c>
      <c r="F114" s="46"/>
      <c r="G114" s="46"/>
      <c r="H114" s="46"/>
      <c r="I114" s="46"/>
      <c r="J114" s="46"/>
      <c r="K114" s="46"/>
      <c r="L114" s="46"/>
      <c r="M114" s="46"/>
      <c r="N114" s="47"/>
    </row>
    <row r="115" spans="3:14" ht="36.75" customHeight="1" thickTop="1" thickBot="1">
      <c r="C115" s="21"/>
      <c r="D115" s="205" t="s">
        <v>411</v>
      </c>
      <c r="E115" s="46" t="s">
        <v>412</v>
      </c>
      <c r="F115" s="46"/>
      <c r="G115" s="46"/>
      <c r="H115" s="46"/>
      <c r="I115" s="46"/>
      <c r="J115" s="46"/>
      <c r="K115" s="46"/>
      <c r="L115" s="46"/>
      <c r="M115" s="46"/>
      <c r="N115" s="47"/>
    </row>
    <row r="116" spans="3:14" ht="36.75" hidden="1" customHeight="1" outlineLevel="1" thickTop="1" thickBot="1">
      <c r="C116" s="21"/>
      <c r="D116" s="205"/>
      <c r="E116" s="46"/>
      <c r="F116" s="46"/>
      <c r="G116" s="46"/>
      <c r="H116" s="46"/>
      <c r="I116" s="144"/>
      <c r="J116" s="46"/>
      <c r="K116" s="46"/>
      <c r="L116" s="46"/>
      <c r="M116" s="46"/>
      <c r="N116" s="47"/>
    </row>
    <row r="117" spans="3:14" ht="36.75" hidden="1" customHeight="1" outlineLevel="1" thickTop="1" thickBot="1">
      <c r="C117" s="21"/>
      <c r="D117" s="205"/>
      <c r="E117" s="46" t="s">
        <v>132</v>
      </c>
      <c r="F117" s="46"/>
      <c r="G117" s="46"/>
      <c r="H117" s="46"/>
      <c r="I117" s="144"/>
      <c r="J117" s="46" t="s">
        <v>132</v>
      </c>
      <c r="K117" s="46"/>
      <c r="L117" s="46"/>
      <c r="M117" s="46"/>
      <c r="N117" s="47"/>
    </row>
    <row r="118" spans="3:14" ht="33" customHeight="1" collapsed="1" thickTop="1" thickBot="1">
      <c r="C118" s="21"/>
      <c r="D118" s="147" t="s">
        <v>413</v>
      </c>
      <c r="E118" s="102">
        <f>175*10000</f>
        <v>1750000</v>
      </c>
      <c r="F118" s="102"/>
      <c r="G118" s="102"/>
      <c r="H118" s="102"/>
      <c r="I118" s="102"/>
      <c r="J118" s="102"/>
      <c r="K118" s="102"/>
      <c r="L118" s="102"/>
      <c r="M118" s="102"/>
      <c r="N118" s="206"/>
    </row>
    <row r="119" spans="3:14" ht="35.25" customHeight="1" thickTop="1" thickBot="1">
      <c r="C119" s="21"/>
      <c r="D119" s="147" t="s">
        <v>414</v>
      </c>
      <c r="E119" s="45">
        <f>[1]Labour!B9</f>
        <v>38</v>
      </c>
      <c r="F119" s="29"/>
      <c r="G119" s="29"/>
      <c r="H119" s="29"/>
      <c r="I119" s="29"/>
      <c r="J119" s="29"/>
      <c r="K119" s="29"/>
      <c r="L119" s="29"/>
      <c r="M119" s="29"/>
      <c r="N119" s="30"/>
    </row>
    <row r="120" spans="3:14" ht="21.75" customHeight="1" thickTop="1" thickBot="1">
      <c r="C120" s="21"/>
      <c r="D120" s="207" t="s">
        <v>415</v>
      </c>
      <c r="E120" s="208"/>
      <c r="F120" s="208"/>
      <c r="G120" s="208"/>
      <c r="H120" s="208"/>
      <c r="I120" s="208"/>
      <c r="J120" s="208"/>
      <c r="K120" s="208"/>
      <c r="L120" s="208"/>
      <c r="M120" s="208"/>
      <c r="N120" s="209"/>
    </row>
    <row r="121" spans="3:14" ht="29.25" customHeight="1" thickTop="1" thickBot="1">
      <c r="C121" s="21"/>
      <c r="D121" s="147" t="s">
        <v>416</v>
      </c>
      <c r="E121" s="208" t="s">
        <v>417</v>
      </c>
      <c r="F121" s="210"/>
      <c r="G121" s="210"/>
      <c r="H121" s="210"/>
      <c r="I121" s="210"/>
      <c r="J121" s="210"/>
      <c r="K121" s="210"/>
      <c r="L121" s="210"/>
      <c r="M121" s="210"/>
      <c r="N121" s="211"/>
    </row>
    <row r="122" spans="3:14" ht="35.25" customHeight="1" thickTop="1" thickBot="1">
      <c r="C122" s="21"/>
      <c r="D122" s="212" t="s">
        <v>418</v>
      </c>
      <c r="E122" s="213">
        <f>E46+G46+I46+K46</f>
        <v>195300</v>
      </c>
      <c r="F122" s="214"/>
      <c r="G122" s="214"/>
      <c r="H122" s="214"/>
      <c r="I122" s="214"/>
      <c r="J122" s="214"/>
      <c r="K122" s="214"/>
      <c r="L122" s="214"/>
      <c r="M122" s="214"/>
      <c r="N122" s="215"/>
    </row>
    <row r="123" spans="3:14" ht="35.25" customHeight="1" thickTop="1" thickBot="1">
      <c r="C123" s="21"/>
      <c r="D123" s="216"/>
      <c r="E123" s="100">
        <f>E46</f>
        <v>78120</v>
      </c>
      <c r="F123" s="101"/>
      <c r="G123" s="100">
        <f>G46</f>
        <v>27900</v>
      </c>
      <c r="H123" s="101"/>
      <c r="I123" s="100">
        <f>I46</f>
        <v>33480</v>
      </c>
      <c r="J123" s="101"/>
      <c r="K123" s="109">
        <f>K46</f>
        <v>55800</v>
      </c>
      <c r="L123" s="109"/>
      <c r="M123" s="109"/>
      <c r="N123" s="109"/>
    </row>
    <row r="124" spans="3:14" ht="35.25" customHeight="1" thickTop="1" thickBot="1">
      <c r="C124" s="21"/>
      <c r="D124" s="147" t="s">
        <v>419</v>
      </c>
      <c r="E124" s="100">
        <v>4</v>
      </c>
      <c r="F124" s="101"/>
      <c r="G124" s="100">
        <v>3</v>
      </c>
      <c r="H124" s="101"/>
      <c r="I124" s="100">
        <v>3</v>
      </c>
      <c r="J124" s="101"/>
      <c r="K124" s="109">
        <v>4.5</v>
      </c>
      <c r="L124" s="109"/>
      <c r="M124" s="109"/>
      <c r="N124" s="109"/>
    </row>
    <row r="125" spans="3:14" ht="35.25" customHeight="1" thickTop="1" thickBot="1">
      <c r="C125" s="21"/>
      <c r="D125" s="212" t="s">
        <v>420</v>
      </c>
      <c r="E125" s="100">
        <f>E124*E123</f>
        <v>312480</v>
      </c>
      <c r="F125" s="101"/>
      <c r="G125" s="100">
        <f>G124*G123</f>
        <v>83700</v>
      </c>
      <c r="H125" s="101"/>
      <c r="I125" s="100">
        <f>I124*I123</f>
        <v>100440</v>
      </c>
      <c r="J125" s="101"/>
      <c r="K125" s="109">
        <f>K124*K123</f>
        <v>251100</v>
      </c>
      <c r="L125" s="109"/>
      <c r="M125" s="109"/>
      <c r="N125" s="109"/>
    </row>
    <row r="126" spans="3:14" ht="35.25" customHeight="1" thickTop="1" thickBot="1">
      <c r="C126" s="21"/>
      <c r="D126" s="216"/>
      <c r="E126" s="213">
        <f>E125+G125+I125+K125</f>
        <v>747720</v>
      </c>
      <c r="F126" s="214"/>
      <c r="G126" s="214"/>
      <c r="H126" s="214"/>
      <c r="I126" s="214"/>
      <c r="J126" s="214"/>
      <c r="K126" s="214"/>
      <c r="L126" s="214"/>
      <c r="M126" s="214"/>
      <c r="N126" s="215"/>
    </row>
    <row r="127" spans="3:14" ht="16.5" customHeight="1" thickTop="1" thickBot="1">
      <c r="C127" s="21"/>
      <c r="D127" s="154" t="s">
        <v>421</v>
      </c>
      <c r="E127" s="217" t="str">
        <f>E107</f>
        <v>Turkey</v>
      </c>
      <c r="F127" s="217"/>
      <c r="G127" s="217"/>
      <c r="H127" s="217"/>
      <c r="I127" s="217"/>
      <c r="J127" s="217"/>
      <c r="K127" s="217"/>
      <c r="L127" s="217"/>
      <c r="M127" s="217"/>
      <c r="N127" s="218"/>
    </row>
    <row r="128" spans="3:14" ht="16.5" customHeight="1" thickTop="1" thickBot="1">
      <c r="C128" s="21"/>
      <c r="D128" s="154" t="s">
        <v>422</v>
      </c>
      <c r="E128" s="219">
        <f>E111+H111+K111</f>
        <v>5468750</v>
      </c>
      <c r="F128" s="219"/>
      <c r="G128" s="219"/>
      <c r="H128" s="219"/>
      <c r="I128" s="219"/>
      <c r="J128" s="219"/>
      <c r="K128" s="219"/>
      <c r="L128" s="219"/>
      <c r="M128" s="219"/>
      <c r="N128" s="220"/>
    </row>
    <row r="129" spans="3:18" ht="18" customHeight="1" thickTop="1" thickBot="1">
      <c r="C129" s="21"/>
      <c r="D129" s="154" t="s">
        <v>423</v>
      </c>
      <c r="E129" s="217">
        <f>E118</f>
        <v>1750000</v>
      </c>
      <c r="F129" s="217"/>
      <c r="G129" s="217"/>
      <c r="H129" s="217"/>
      <c r="I129" s="217"/>
      <c r="J129" s="217"/>
      <c r="K129" s="217"/>
      <c r="L129" s="217"/>
      <c r="M129" s="217"/>
      <c r="N129" s="218"/>
    </row>
    <row r="130" spans="3:18" ht="18" customHeight="1" thickTop="1" thickBot="1">
      <c r="C130" s="21"/>
      <c r="D130" s="154" t="s">
        <v>424</v>
      </c>
      <c r="E130" s="221">
        <v>5</v>
      </c>
      <c r="F130" s="221"/>
      <c r="G130" s="221"/>
      <c r="H130" s="221"/>
      <c r="I130" s="221"/>
      <c r="J130" s="221"/>
      <c r="K130" s="221"/>
      <c r="L130" s="221"/>
      <c r="M130" s="221"/>
      <c r="N130" s="222"/>
    </row>
    <row r="131" spans="3:18" ht="17.25" customHeight="1" thickTop="1" thickBot="1">
      <c r="C131" s="21"/>
      <c r="D131" s="223" t="s">
        <v>425</v>
      </c>
      <c r="E131" s="224" t="s">
        <v>426</v>
      </c>
      <c r="F131" s="224"/>
      <c r="G131" s="224"/>
      <c r="H131" s="224"/>
      <c r="I131" s="224"/>
      <c r="J131" s="224"/>
      <c r="K131" s="224"/>
      <c r="L131" s="224"/>
      <c r="M131" s="224"/>
      <c r="N131" s="225"/>
    </row>
    <row r="132" spans="3:18" ht="33" customHeight="1" thickTop="1" thickBot="1">
      <c r="C132" s="21">
        <v>5</v>
      </c>
      <c r="D132" s="52" t="s">
        <v>427</v>
      </c>
      <c r="E132" s="53"/>
      <c r="F132" s="53"/>
      <c r="G132" s="53"/>
      <c r="H132" s="53"/>
      <c r="I132" s="53"/>
      <c r="J132" s="53"/>
      <c r="K132" s="53"/>
      <c r="L132" s="53"/>
      <c r="M132" s="53"/>
      <c r="N132" s="54"/>
    </row>
    <row r="133" spans="3:18" ht="81.75" customHeight="1" thickTop="1" thickBot="1">
      <c r="C133" s="21"/>
      <c r="D133" s="154" t="s">
        <v>428</v>
      </c>
      <c r="E133" s="226" t="s">
        <v>429</v>
      </c>
      <c r="F133" s="226" t="s">
        <v>430</v>
      </c>
      <c r="G133" s="226" t="s">
        <v>431</v>
      </c>
      <c r="H133" s="226" t="s">
        <v>432</v>
      </c>
      <c r="I133" s="226" t="s">
        <v>433</v>
      </c>
      <c r="J133" s="227" t="s">
        <v>434</v>
      </c>
      <c r="K133" s="226" t="s">
        <v>435</v>
      </c>
      <c r="L133" s="162"/>
      <c r="M133" s="162"/>
      <c r="N133" s="163"/>
    </row>
    <row r="134" spans="3:18" ht="16.5" thickTop="1" thickBot="1">
      <c r="C134" s="21"/>
      <c r="D134" s="154" t="s">
        <v>436</v>
      </c>
      <c r="E134" s="41" t="s">
        <v>437</v>
      </c>
      <c r="F134" s="42"/>
      <c r="G134" s="42"/>
      <c r="H134" s="42"/>
      <c r="I134" s="42"/>
      <c r="J134" s="42"/>
      <c r="K134" s="42"/>
      <c r="L134" s="42"/>
      <c r="M134" s="42"/>
      <c r="N134" s="43"/>
    </row>
    <row r="135" spans="3:18" ht="35.25" customHeight="1" thickTop="1" thickBot="1">
      <c r="C135" s="21"/>
      <c r="D135" s="154" t="s">
        <v>438</v>
      </c>
      <c r="E135" s="41" t="s">
        <v>439</v>
      </c>
      <c r="F135" s="42"/>
      <c r="G135" s="42"/>
      <c r="H135" s="42"/>
      <c r="I135" s="42"/>
      <c r="J135" s="42"/>
      <c r="K135" s="42"/>
      <c r="L135" s="42"/>
      <c r="M135" s="42"/>
      <c r="N135" s="43"/>
    </row>
    <row r="136" spans="3:18" ht="35.25" customHeight="1" thickTop="1" thickBot="1">
      <c r="C136" s="21"/>
      <c r="D136" s="317" t="s">
        <v>440</v>
      </c>
      <c r="E136" s="153" t="s">
        <v>441</v>
      </c>
      <c r="F136" s="153"/>
      <c r="G136" s="229" t="s">
        <v>442</v>
      </c>
      <c r="H136" s="229" t="s">
        <v>442</v>
      </c>
      <c r="I136" s="229" t="s">
        <v>442</v>
      </c>
      <c r="J136" s="229" t="s">
        <v>442</v>
      </c>
      <c r="K136" s="153" t="s">
        <v>443</v>
      </c>
      <c r="L136" s="230"/>
      <c r="M136" s="230"/>
      <c r="N136" s="231"/>
    </row>
    <row r="137" spans="3:18" ht="60" customHeight="1" thickTop="1" thickBot="1">
      <c r="C137" s="21"/>
      <c r="D137" s="232"/>
      <c r="E137" s="230">
        <f>175*4</f>
        <v>700</v>
      </c>
      <c r="F137" s="230"/>
      <c r="G137" s="233">
        <f>E44*76</f>
        <v>13300</v>
      </c>
      <c r="H137" s="233">
        <f>E44*60</f>
        <v>10500</v>
      </c>
      <c r="I137" s="233">
        <f>E44*70</f>
        <v>12250</v>
      </c>
      <c r="J137" s="230">
        <f>E44*70</f>
        <v>12250</v>
      </c>
      <c r="K137" s="230">
        <f>(E49+G49+I49+K49)/20</f>
        <v>892800</v>
      </c>
      <c r="L137" s="230"/>
      <c r="M137" s="230"/>
      <c r="N137" s="231"/>
      <c r="P137" s="3">
        <f>175000/E43</f>
        <v>2500</v>
      </c>
      <c r="Q137" s="3">
        <f>25000/200000</f>
        <v>0.125</v>
      </c>
      <c r="R137" s="3">
        <f>100-P137</f>
        <v>-2400</v>
      </c>
    </row>
    <row r="138" spans="3:18" ht="33" customHeight="1" thickTop="1" thickBot="1">
      <c r="C138" s="21"/>
      <c r="D138" s="154" t="s">
        <v>444</v>
      </c>
      <c r="E138" s="230">
        <f>100000/4000/3</f>
        <v>8.3333333333333339</v>
      </c>
      <c r="F138" s="230"/>
      <c r="G138" s="233">
        <f>7890/10500</f>
        <v>0.75142857142857145</v>
      </c>
      <c r="H138" s="233">
        <f>15000/10500</f>
        <v>1.4285714285714286</v>
      </c>
      <c r="I138" s="233">
        <f>7890/10500</f>
        <v>0.75142857142857145</v>
      </c>
      <c r="J138" s="230">
        <f>100000/10500</f>
        <v>9.5238095238095237</v>
      </c>
      <c r="K138" s="230">
        <f>'[1]База данных'!BQ757</f>
        <v>0.37838095238095237</v>
      </c>
      <c r="L138" s="230"/>
      <c r="M138" s="230"/>
      <c r="N138" s="230"/>
    </row>
    <row r="139" spans="3:18" ht="31.5" thickTop="1" thickBot="1">
      <c r="C139" s="21"/>
      <c r="D139" s="154" t="s">
        <v>445</v>
      </c>
      <c r="E139" s="145" t="s">
        <v>446</v>
      </c>
      <c r="F139" s="145"/>
      <c r="G139" s="145" t="s">
        <v>447</v>
      </c>
      <c r="H139" s="145" t="s">
        <v>448</v>
      </c>
      <c r="I139" s="145"/>
      <c r="J139" s="145" t="s">
        <v>449</v>
      </c>
      <c r="K139" s="145" t="s">
        <v>450</v>
      </c>
      <c r="L139" s="145"/>
      <c r="M139" s="145"/>
      <c r="N139" s="146" t="s">
        <v>450</v>
      </c>
    </row>
    <row r="140" spans="3:18" ht="16.5" thickTop="1" thickBot="1">
      <c r="C140" s="21"/>
      <c r="D140" s="154" t="s">
        <v>171</v>
      </c>
      <c r="E140" s="148">
        <v>131400</v>
      </c>
      <c r="F140" s="148"/>
      <c r="G140" s="148">
        <f>25*8*60</f>
        <v>12000</v>
      </c>
      <c r="H140" s="148"/>
      <c r="I140" s="148"/>
      <c r="J140" s="234">
        <v>6120</v>
      </c>
      <c r="K140" s="145" t="s">
        <v>451</v>
      </c>
      <c r="L140" s="145"/>
      <c r="M140" s="145"/>
      <c r="N140" s="146" t="s">
        <v>451</v>
      </c>
    </row>
    <row r="141" spans="3:18" ht="16.5" thickTop="1" thickBot="1">
      <c r="C141" s="21"/>
      <c r="D141" s="223" t="s">
        <v>173</v>
      </c>
      <c r="E141" s="235">
        <v>4.2857142857142858E-2</v>
      </c>
      <c r="F141" s="235"/>
      <c r="G141" s="236">
        <f>1800/10500</f>
        <v>0.17142857142857143</v>
      </c>
      <c r="H141" s="236">
        <f>600/10500</f>
        <v>5.7142857142857141E-2</v>
      </c>
      <c r="I141" s="237"/>
      <c r="J141" s="235">
        <f>'[1]База данных'!BL666</f>
        <v>0.59047619047619049</v>
      </c>
      <c r="K141" s="237"/>
      <c r="L141" s="237"/>
      <c r="M141" s="237"/>
      <c r="N141" s="238"/>
    </row>
    <row r="142" spans="3:18" ht="15.75" hidden="1" outlineLevel="1" thickTop="1" thickBot="1">
      <c r="C142" s="21"/>
      <c r="D142" s="239"/>
      <c r="E142" s="240"/>
      <c r="F142" s="240"/>
      <c r="G142" s="240"/>
      <c r="H142" s="240"/>
      <c r="I142" s="240"/>
      <c r="J142" s="240"/>
      <c r="K142" s="240"/>
      <c r="L142" s="240"/>
      <c r="M142" s="240"/>
      <c r="N142" s="241"/>
    </row>
    <row r="143" spans="3:18" ht="15.75" hidden="1" outlineLevel="1" thickTop="1" thickBot="1">
      <c r="C143" s="21"/>
      <c r="D143" s="154"/>
      <c r="E143" s="155"/>
      <c r="F143" s="155"/>
      <c r="G143" s="155"/>
      <c r="H143" s="155"/>
      <c r="I143" s="155"/>
      <c r="J143" s="155"/>
      <c r="K143" s="155"/>
      <c r="L143" s="155"/>
      <c r="M143" s="155"/>
      <c r="N143" s="156"/>
    </row>
    <row r="144" spans="3:18" ht="15.75" hidden="1" outlineLevel="1" thickTop="1" thickBot="1">
      <c r="C144" s="21"/>
      <c r="D144" s="242"/>
      <c r="E144" s="243"/>
      <c r="F144" s="243"/>
      <c r="G144" s="243"/>
      <c r="H144" s="243"/>
      <c r="I144" s="243"/>
      <c r="J144" s="243"/>
      <c r="K144" s="243"/>
      <c r="L144" s="243"/>
      <c r="M144" s="243"/>
      <c r="N144" s="244"/>
    </row>
    <row r="145" spans="3:14" ht="35.25" collapsed="1" thickTop="1" thickBot="1">
      <c r="C145" s="21">
        <v>6</v>
      </c>
      <c r="D145" s="52" t="s">
        <v>316</v>
      </c>
      <c r="E145" s="53"/>
      <c r="F145" s="53"/>
      <c r="G145" s="53"/>
      <c r="H145" s="53"/>
      <c r="I145" s="53"/>
      <c r="J145" s="53"/>
      <c r="K145" s="53"/>
      <c r="L145" s="53"/>
      <c r="M145" s="53"/>
      <c r="N145" s="54"/>
    </row>
    <row r="146" spans="3:14" ht="25.5" customHeight="1" thickTop="1" thickBot="1">
      <c r="C146" s="21"/>
      <c r="D146" s="22" t="s">
        <v>452</v>
      </c>
      <c r="E146" s="189" t="str">
        <f>E14</f>
        <v>Andijan region, Izbaskan district, IFI " Checker"</v>
      </c>
      <c r="F146" s="190"/>
      <c r="G146" s="190"/>
      <c r="H146" s="190"/>
      <c r="I146" s="190"/>
      <c r="J146" s="190"/>
      <c r="K146" s="190"/>
      <c r="L146" s="190"/>
      <c r="M146" s="190"/>
      <c r="N146" s="191"/>
    </row>
    <row r="147" spans="3:14" ht="53.25" customHeight="1" thickTop="1" thickBot="1">
      <c r="C147" s="21"/>
      <c r="D147" s="22" t="s">
        <v>453</v>
      </c>
      <c r="E147" s="82" t="str">
        <f>E16</f>
        <v>Kuldashev K. K (passport AB 2353695 g. IIB 2112.2015 g.)   +998 94 5692035</v>
      </c>
      <c r="F147" s="83"/>
      <c r="G147" s="83"/>
      <c r="H147" s="83"/>
      <c r="I147" s="83"/>
      <c r="J147" s="83"/>
      <c r="K147" s="83"/>
      <c r="L147" s="83"/>
      <c r="M147" s="83"/>
      <c r="N147" s="85"/>
    </row>
    <row r="148" spans="3:14" ht="19.5" hidden="1" outlineLevel="1" thickTop="1" thickBot="1">
      <c r="C148" s="21"/>
      <c r="D148" s="245" t="s">
        <v>454</v>
      </c>
      <c r="E148" s="46"/>
      <c r="F148" s="46"/>
      <c r="G148" s="46"/>
      <c r="H148" s="46"/>
      <c r="I148" s="46"/>
      <c r="J148" s="46"/>
      <c r="K148" s="46"/>
      <c r="L148" s="46"/>
      <c r="M148" s="46"/>
      <c r="N148" s="47"/>
    </row>
    <row r="149" spans="3:14" ht="33.75" hidden="1" customHeight="1" outlineLevel="1" collapsed="1" thickTop="1" thickBot="1">
      <c r="C149" s="21"/>
      <c r="D149" s="154" t="s">
        <v>455</v>
      </c>
      <c r="E149" s="32" t="s">
        <v>456</v>
      </c>
      <c r="F149" s="32"/>
      <c r="G149" s="32"/>
      <c r="H149" s="32"/>
      <c r="I149" s="32"/>
      <c r="J149" s="32"/>
      <c r="K149" s="32"/>
      <c r="L149" s="32"/>
      <c r="M149" s="32"/>
      <c r="N149" s="33"/>
    </row>
    <row r="150" spans="3:14" ht="36.75" hidden="1" customHeight="1" outlineLevel="1" thickTop="1" thickBot="1">
      <c r="C150" s="21"/>
      <c r="D150" s="154" t="s">
        <v>457</v>
      </c>
      <c r="E150" s="35" t="s">
        <v>458</v>
      </c>
      <c r="F150" s="35"/>
      <c r="G150" s="35"/>
      <c r="H150" s="35"/>
      <c r="I150" s="35"/>
      <c r="J150" s="35"/>
      <c r="K150" s="35"/>
      <c r="L150" s="35"/>
      <c r="M150" s="35"/>
      <c r="N150" s="36"/>
    </row>
    <row r="151" spans="3:14" ht="22.5" hidden="1" customHeight="1" outlineLevel="1" thickTop="1" thickBot="1">
      <c r="C151" s="21"/>
      <c r="D151" s="147" t="s">
        <v>459</v>
      </c>
      <c r="E151" s="35" t="s">
        <v>460</v>
      </c>
      <c r="F151" s="35"/>
      <c r="G151" s="35"/>
      <c r="H151" s="35"/>
      <c r="I151" s="35"/>
      <c r="J151" s="35"/>
      <c r="K151" s="35"/>
      <c r="L151" s="35"/>
      <c r="M151" s="35"/>
      <c r="N151" s="36"/>
    </row>
    <row r="152" spans="3:14" ht="15" hidden="1" customHeight="1" outlineLevel="1" thickTop="1" thickBot="1">
      <c r="C152" s="21"/>
      <c r="D152" s="147" t="s">
        <v>461</v>
      </c>
      <c r="E152" s="35" t="s">
        <v>460</v>
      </c>
      <c r="F152" s="35"/>
      <c r="G152" s="35"/>
      <c r="H152" s="35"/>
      <c r="I152" s="35"/>
      <c r="J152" s="35"/>
      <c r="K152" s="35"/>
      <c r="L152" s="35"/>
      <c r="M152" s="35"/>
      <c r="N152" s="36"/>
    </row>
    <row r="153" spans="3:14" ht="16.5" hidden="1" outlineLevel="1" thickTop="1" thickBot="1">
      <c r="C153" s="21"/>
      <c r="D153" s="147" t="s">
        <v>462</v>
      </c>
      <c r="E153" s="35" t="s">
        <v>460</v>
      </c>
      <c r="F153" s="35"/>
      <c r="G153" s="35"/>
      <c r="H153" s="35"/>
      <c r="I153" s="35"/>
      <c r="J153" s="35"/>
      <c r="K153" s="35"/>
      <c r="L153" s="35"/>
      <c r="M153" s="35"/>
      <c r="N153" s="36"/>
    </row>
    <row r="154" spans="3:14" ht="16.5" hidden="1" outlineLevel="1" thickTop="1" thickBot="1">
      <c r="C154" s="21"/>
      <c r="D154" s="147" t="s">
        <v>462</v>
      </c>
      <c r="E154" s="35" t="s">
        <v>460</v>
      </c>
      <c r="F154" s="35"/>
      <c r="G154" s="35"/>
      <c r="H154" s="35"/>
      <c r="I154" s="35"/>
      <c r="J154" s="35"/>
      <c r="K154" s="35"/>
      <c r="L154" s="35"/>
      <c r="M154" s="35"/>
      <c r="N154" s="36"/>
    </row>
    <row r="155" spans="3:14" ht="16.5" collapsed="1" thickTop="1" thickBot="1">
      <c r="C155" s="21"/>
      <c r="D155" s="154" t="s">
        <v>462</v>
      </c>
      <c r="E155" s="35">
        <f>H146</f>
        <v>0</v>
      </c>
      <c r="F155" s="35"/>
      <c r="G155" s="35"/>
      <c r="H155" s="35"/>
      <c r="I155" s="35"/>
      <c r="J155" s="35"/>
      <c r="K155" s="35"/>
      <c r="L155" s="35"/>
      <c r="M155" s="35"/>
      <c r="N155" s="36"/>
    </row>
    <row r="156" spans="3:14" ht="16.5" thickTop="1" thickBot="1">
      <c r="C156" s="21"/>
      <c r="D156" s="154" t="s">
        <v>462</v>
      </c>
      <c r="E156" s="35" t="s">
        <v>460</v>
      </c>
      <c r="F156" s="35"/>
      <c r="G156" s="35"/>
      <c r="H156" s="35"/>
      <c r="I156" s="35"/>
      <c r="J156" s="35"/>
      <c r="K156" s="35"/>
      <c r="L156" s="35"/>
      <c r="M156" s="35"/>
      <c r="N156" s="36"/>
    </row>
    <row r="157" spans="3:14" ht="16.5" thickTop="1" thickBot="1">
      <c r="C157" s="21"/>
      <c r="D157" s="58" t="s">
        <v>463</v>
      </c>
      <c r="E157" s="35" t="s">
        <v>460</v>
      </c>
      <c r="F157" s="35"/>
      <c r="G157" s="35"/>
      <c r="H157" s="35"/>
      <c r="I157" s="35"/>
      <c r="J157" s="35"/>
      <c r="K157" s="35"/>
      <c r="L157" s="35"/>
      <c r="M157" s="35"/>
      <c r="N157" s="36"/>
    </row>
    <row r="158" spans="3:14" ht="16.5" hidden="1" outlineLevel="1" thickTop="1" thickBot="1">
      <c r="C158" s="21"/>
      <c r="D158" s="58"/>
      <c r="E158" s="35" t="s">
        <v>460</v>
      </c>
      <c r="F158" s="35"/>
      <c r="G158" s="35"/>
      <c r="H158" s="35"/>
      <c r="I158" s="35"/>
      <c r="J158" s="35"/>
      <c r="K158" s="35"/>
      <c r="L158" s="35"/>
      <c r="M158" s="35"/>
      <c r="N158" s="36"/>
    </row>
    <row r="159" spans="3:14" ht="33.75" hidden="1" customHeight="1" outlineLevel="1" thickTop="1" thickBot="1">
      <c r="C159" s="21"/>
      <c r="D159" s="58" t="s">
        <v>464</v>
      </c>
      <c r="E159" s="35" t="s">
        <v>460</v>
      </c>
      <c r="F159" s="35"/>
      <c r="G159" s="35"/>
      <c r="H159" s="35"/>
      <c r="I159" s="35"/>
      <c r="J159" s="35"/>
      <c r="K159" s="35"/>
      <c r="L159" s="35"/>
      <c r="M159" s="35"/>
      <c r="N159" s="36"/>
    </row>
    <row r="160" spans="3:14" ht="16.5" hidden="1" outlineLevel="1" thickTop="1" thickBot="1">
      <c r="C160" s="21"/>
      <c r="D160" s="58"/>
      <c r="E160" s="35" t="s">
        <v>460</v>
      </c>
      <c r="F160" s="35"/>
      <c r="G160" s="35"/>
      <c r="H160" s="35"/>
      <c r="I160" s="35"/>
      <c r="J160" s="35"/>
      <c r="K160" s="35"/>
      <c r="L160" s="35"/>
      <c r="M160" s="35"/>
      <c r="N160" s="36"/>
    </row>
    <row r="161" spans="3:14" ht="16.5" collapsed="1" thickTop="1" thickBot="1">
      <c r="C161" s="21"/>
      <c r="D161" s="58" t="s">
        <v>465</v>
      </c>
      <c r="E161" s="246">
        <f>SUM(E162:N165)</f>
        <v>175.01499999999999</v>
      </c>
      <c r="F161" s="246"/>
      <c r="G161" s="246"/>
      <c r="H161" s="246"/>
      <c r="I161" s="246"/>
      <c r="J161" s="246"/>
      <c r="K161" s="246"/>
      <c r="L161" s="246"/>
      <c r="M161" s="246"/>
      <c r="N161" s="247"/>
    </row>
    <row r="162" spans="3:14" ht="16.5" thickTop="1" thickBot="1">
      <c r="C162" s="21"/>
      <c r="D162" s="248" t="s">
        <v>466</v>
      </c>
      <c r="E162" s="35">
        <f>100/10000</f>
        <v>0.01</v>
      </c>
      <c r="F162" s="35"/>
      <c r="G162" s="35"/>
      <c r="H162" s="35"/>
      <c r="I162" s="35"/>
      <c r="J162" s="35"/>
      <c r="K162" s="35"/>
      <c r="L162" s="35"/>
      <c r="M162" s="35"/>
      <c r="N162" s="36"/>
    </row>
    <row r="163" spans="3:14" ht="16.5" thickTop="1" thickBot="1">
      <c r="C163" s="21"/>
      <c r="D163" s="248" t="s">
        <v>467</v>
      </c>
      <c r="E163" s="35">
        <f>E162/2</f>
        <v>5.0000000000000001E-3</v>
      </c>
      <c r="F163" s="35"/>
      <c r="G163" s="35"/>
      <c r="H163" s="35"/>
      <c r="I163" s="35"/>
      <c r="J163" s="35"/>
      <c r="K163" s="35"/>
      <c r="L163" s="35"/>
      <c r="M163" s="35"/>
      <c r="N163" s="36"/>
    </row>
    <row r="164" spans="3:14" ht="15" customHeight="1" thickTop="1" thickBot="1">
      <c r="C164" s="21"/>
      <c r="D164" s="249" t="s">
        <v>468</v>
      </c>
      <c r="E164" s="250">
        <v>175</v>
      </c>
      <c r="F164" s="250"/>
      <c r="G164" s="250"/>
      <c r="H164" s="250"/>
      <c r="I164" s="250"/>
      <c r="J164" s="250"/>
      <c r="K164" s="250"/>
      <c r="L164" s="250"/>
      <c r="M164" s="250"/>
      <c r="N164" s="251"/>
    </row>
    <row r="165" spans="3:14" ht="15" hidden="1" customHeight="1" outlineLevel="1" thickTop="1" thickBot="1">
      <c r="C165" s="21"/>
      <c r="D165" s="252" t="s">
        <v>191</v>
      </c>
      <c r="E165" s="253" t="s">
        <v>192</v>
      </c>
      <c r="F165" s="253"/>
      <c r="G165" s="253"/>
      <c r="H165" s="253"/>
      <c r="I165" s="253"/>
      <c r="J165" s="253"/>
      <c r="K165" s="253"/>
      <c r="L165" s="253"/>
      <c r="M165" s="253"/>
      <c r="N165" s="254"/>
    </row>
    <row r="166" spans="3:14" ht="15" hidden="1" customHeight="1" outlineLevel="1" thickTop="1" thickBot="1">
      <c r="C166" s="21"/>
      <c r="D166" s="248" t="s">
        <v>193</v>
      </c>
      <c r="E166" s="35"/>
      <c r="F166" s="35"/>
      <c r="G166" s="35"/>
      <c r="H166" s="35"/>
      <c r="I166" s="35"/>
      <c r="J166" s="35"/>
      <c r="K166" s="35"/>
      <c r="L166" s="35"/>
      <c r="M166" s="35"/>
      <c r="N166" s="36"/>
    </row>
    <row r="167" spans="3:14" ht="15" hidden="1" customHeight="1" outlineLevel="1" thickTop="1" thickBot="1">
      <c r="C167" s="21"/>
      <c r="D167" s="248"/>
      <c r="E167" s="35"/>
      <c r="F167" s="35"/>
      <c r="G167" s="35"/>
      <c r="H167" s="35"/>
      <c r="I167" s="35"/>
      <c r="J167" s="35"/>
      <c r="K167" s="35"/>
      <c r="L167" s="35"/>
      <c r="M167" s="35"/>
      <c r="N167" s="36"/>
    </row>
    <row r="168" spans="3:14" ht="15" customHeight="1" collapsed="1" thickTop="1" thickBot="1">
      <c r="C168" s="21"/>
      <c r="D168" s="248" t="s">
        <v>469</v>
      </c>
      <c r="E168" s="32">
        <v>250</v>
      </c>
      <c r="F168" s="32"/>
      <c r="G168" s="32"/>
      <c r="H168" s="32"/>
      <c r="I168" s="32"/>
      <c r="J168" s="32"/>
      <c r="K168" s="32"/>
      <c r="L168" s="32"/>
      <c r="M168" s="32"/>
      <c r="N168" s="33"/>
    </row>
    <row r="169" spans="3:14" ht="33" customHeight="1" thickTop="1" thickBot="1">
      <c r="C169" s="21"/>
      <c r="D169" s="58" t="s">
        <v>470</v>
      </c>
      <c r="E169" s="255">
        <f>(E162+E163)*1000*E168</f>
        <v>3750</v>
      </c>
      <c r="F169" s="255"/>
      <c r="G169" s="255"/>
      <c r="H169" s="255"/>
      <c r="I169" s="255"/>
      <c r="J169" s="255"/>
      <c r="K169" s="255"/>
      <c r="L169" s="255"/>
      <c r="M169" s="255"/>
      <c r="N169" s="256"/>
    </row>
    <row r="170" spans="3:14" ht="15" hidden="1" customHeight="1" outlineLevel="1" thickTop="1" thickBot="1">
      <c r="C170" s="21"/>
      <c r="D170" s="248"/>
      <c r="E170" s="35"/>
      <c r="F170" s="35"/>
      <c r="G170" s="35"/>
      <c r="H170" s="35"/>
      <c r="I170" s="35"/>
      <c r="J170" s="35"/>
      <c r="K170" s="35"/>
      <c r="L170" s="35"/>
      <c r="M170" s="35"/>
      <c r="N170" s="36"/>
    </row>
    <row r="171" spans="3:14" ht="15" hidden="1" customHeight="1" outlineLevel="1" thickTop="1" thickBot="1">
      <c r="C171" s="21"/>
      <c r="D171" s="58" t="s">
        <v>196</v>
      </c>
      <c r="E171" s="257">
        <f>SUM(E172:N184)</f>
        <v>0</v>
      </c>
      <c r="F171" s="257"/>
      <c r="G171" s="257"/>
      <c r="H171" s="257"/>
      <c r="I171" s="257"/>
      <c r="J171" s="257"/>
      <c r="K171" s="257"/>
      <c r="L171" s="257"/>
      <c r="M171" s="257"/>
      <c r="N171" s="258"/>
    </row>
    <row r="172" spans="3:14" ht="15" hidden="1" customHeight="1" outlineLevel="1" thickTop="1" thickBot="1">
      <c r="C172" s="21"/>
      <c r="D172" s="248" t="s">
        <v>197</v>
      </c>
      <c r="E172" s="259"/>
      <c r="F172" s="259"/>
      <c r="G172" s="259"/>
      <c r="H172" s="259"/>
      <c r="I172" s="259"/>
      <c r="J172" s="259"/>
      <c r="K172" s="259"/>
      <c r="L172" s="259"/>
      <c r="M172" s="259"/>
      <c r="N172" s="260"/>
    </row>
    <row r="173" spans="3:14" ht="15" hidden="1" customHeight="1" outlineLevel="1" thickTop="1" thickBot="1">
      <c r="C173" s="21"/>
      <c r="D173" s="248" t="s">
        <v>198</v>
      </c>
      <c r="E173" s="259"/>
      <c r="F173" s="259"/>
      <c r="G173" s="259"/>
      <c r="H173" s="259"/>
      <c r="I173" s="259"/>
      <c r="J173" s="259"/>
      <c r="K173" s="259"/>
      <c r="L173" s="259"/>
      <c r="M173" s="259"/>
      <c r="N173" s="260"/>
    </row>
    <row r="174" spans="3:14" ht="15" hidden="1" customHeight="1" outlineLevel="1" thickTop="1" thickBot="1">
      <c r="C174" s="21"/>
      <c r="D174" s="248" t="s">
        <v>199</v>
      </c>
      <c r="E174" s="259"/>
      <c r="F174" s="259"/>
      <c r="G174" s="259"/>
      <c r="H174" s="259"/>
      <c r="I174" s="259"/>
      <c r="J174" s="259"/>
      <c r="K174" s="259"/>
      <c r="L174" s="259"/>
      <c r="M174" s="259"/>
      <c r="N174" s="260"/>
    </row>
    <row r="175" spans="3:14" ht="15" hidden="1" customHeight="1" outlineLevel="1" thickTop="1" thickBot="1">
      <c r="C175" s="21"/>
      <c r="D175" s="248" t="s">
        <v>200</v>
      </c>
      <c r="E175" s="259"/>
      <c r="F175" s="259"/>
      <c r="G175" s="259"/>
      <c r="H175" s="259"/>
      <c r="I175" s="259"/>
      <c r="J175" s="259"/>
      <c r="K175" s="259"/>
      <c r="L175" s="259"/>
      <c r="M175" s="259"/>
      <c r="N175" s="260"/>
    </row>
    <row r="176" spans="3:14" ht="15" hidden="1" customHeight="1" outlineLevel="1" thickTop="1" thickBot="1">
      <c r="C176" s="21"/>
      <c r="D176" s="248" t="s">
        <v>201</v>
      </c>
      <c r="E176" s="259"/>
      <c r="F176" s="259"/>
      <c r="G176" s="259"/>
      <c r="H176" s="259"/>
      <c r="I176" s="259"/>
      <c r="J176" s="259"/>
      <c r="K176" s="259"/>
      <c r="L176" s="259"/>
      <c r="M176" s="259"/>
      <c r="N176" s="260"/>
    </row>
    <row r="177" spans="3:14" ht="15" hidden="1" customHeight="1" outlineLevel="1" thickTop="1" thickBot="1">
      <c r="C177" s="21"/>
      <c r="D177" s="248" t="s">
        <v>202</v>
      </c>
      <c r="E177" s="259"/>
      <c r="F177" s="259"/>
      <c r="G177" s="259"/>
      <c r="H177" s="259"/>
      <c r="I177" s="259"/>
      <c r="J177" s="259"/>
      <c r="K177" s="259"/>
      <c r="L177" s="259"/>
      <c r="M177" s="259"/>
      <c r="N177" s="260"/>
    </row>
    <row r="178" spans="3:14" ht="15" hidden="1" customHeight="1" outlineLevel="1" thickTop="1" thickBot="1">
      <c r="C178" s="21"/>
      <c r="D178" s="248" t="s">
        <v>203</v>
      </c>
      <c r="E178" s="259"/>
      <c r="F178" s="259"/>
      <c r="G178" s="259"/>
      <c r="H178" s="259"/>
      <c r="I178" s="259"/>
      <c r="J178" s="259"/>
      <c r="K178" s="259"/>
      <c r="L178" s="259"/>
      <c r="M178" s="259"/>
      <c r="N178" s="260"/>
    </row>
    <row r="179" spans="3:14" ht="15" hidden="1" customHeight="1" outlineLevel="1" thickTop="1" thickBot="1">
      <c r="C179" s="21"/>
      <c r="D179" s="248" t="s">
        <v>204</v>
      </c>
      <c r="E179" s="259"/>
      <c r="F179" s="259"/>
      <c r="G179" s="259"/>
      <c r="H179" s="259"/>
      <c r="I179" s="259"/>
      <c r="J179" s="259"/>
      <c r="K179" s="259"/>
      <c r="L179" s="259"/>
      <c r="M179" s="259"/>
      <c r="N179" s="260"/>
    </row>
    <row r="180" spans="3:14" ht="15" hidden="1" customHeight="1" outlineLevel="1" thickTop="1" thickBot="1">
      <c r="C180" s="21"/>
      <c r="D180" s="248" t="s">
        <v>205</v>
      </c>
      <c r="E180" s="259"/>
      <c r="F180" s="259"/>
      <c r="G180" s="259"/>
      <c r="H180" s="259"/>
      <c r="I180" s="259"/>
      <c r="J180" s="259"/>
      <c r="K180" s="259"/>
      <c r="L180" s="259"/>
      <c r="M180" s="259"/>
      <c r="N180" s="260"/>
    </row>
    <row r="181" spans="3:14" ht="15" hidden="1" customHeight="1" outlineLevel="1" thickTop="1" thickBot="1">
      <c r="C181" s="21"/>
      <c r="D181" s="248" t="s">
        <v>206</v>
      </c>
      <c r="E181" s="259"/>
      <c r="F181" s="259"/>
      <c r="G181" s="259"/>
      <c r="H181" s="259"/>
      <c r="I181" s="259"/>
      <c r="J181" s="259"/>
      <c r="K181" s="259"/>
      <c r="L181" s="259"/>
      <c r="M181" s="259"/>
      <c r="N181" s="260"/>
    </row>
    <row r="182" spans="3:14" ht="15" hidden="1" customHeight="1" outlineLevel="1" thickTop="1" thickBot="1">
      <c r="C182" s="21"/>
      <c r="D182" s="248" t="s">
        <v>207</v>
      </c>
      <c r="E182" s="259"/>
      <c r="F182" s="259"/>
      <c r="G182" s="259"/>
      <c r="H182" s="259"/>
      <c r="I182" s="259"/>
      <c r="J182" s="259"/>
      <c r="K182" s="259"/>
      <c r="L182" s="259"/>
      <c r="M182" s="259"/>
      <c r="N182" s="260"/>
    </row>
    <row r="183" spans="3:14" ht="15" hidden="1" customHeight="1" outlineLevel="1" thickTop="1" thickBot="1">
      <c r="C183" s="21"/>
      <c r="D183" s="248" t="s">
        <v>208</v>
      </c>
      <c r="E183" s="259"/>
      <c r="F183" s="259"/>
      <c r="G183" s="259"/>
      <c r="H183" s="259"/>
      <c r="I183" s="259"/>
      <c r="J183" s="259"/>
      <c r="K183" s="259"/>
      <c r="L183" s="259"/>
      <c r="M183" s="259"/>
      <c r="N183" s="260"/>
    </row>
    <row r="184" spans="3:14" ht="15" hidden="1" customHeight="1" outlineLevel="1" thickTop="1" thickBot="1">
      <c r="C184" s="21"/>
      <c r="D184" s="248" t="s">
        <v>209</v>
      </c>
      <c r="E184" s="259"/>
      <c r="F184" s="259"/>
      <c r="G184" s="259"/>
      <c r="H184" s="259"/>
      <c r="I184" s="259"/>
      <c r="J184" s="259"/>
      <c r="K184" s="259"/>
      <c r="L184" s="259"/>
      <c r="M184" s="259"/>
      <c r="N184" s="260"/>
    </row>
    <row r="185" spans="3:14" ht="15" hidden="1" customHeight="1" outlineLevel="1" thickTop="1" thickBot="1">
      <c r="C185" s="21"/>
      <c r="D185" s="58" t="s">
        <v>210</v>
      </c>
      <c r="E185" s="35"/>
      <c r="F185" s="35"/>
      <c r="G185" s="35"/>
      <c r="H185" s="35"/>
      <c r="I185" s="35"/>
      <c r="J185" s="35"/>
      <c r="K185" s="35"/>
      <c r="L185" s="35"/>
      <c r="M185" s="35"/>
      <c r="N185" s="36"/>
    </row>
    <row r="186" spans="3:14" ht="15" hidden="1" customHeight="1" outlineLevel="1" thickTop="1" thickBot="1">
      <c r="C186" s="21"/>
      <c r="D186" s="248"/>
      <c r="E186" s="35"/>
      <c r="F186" s="35"/>
      <c r="G186" s="35"/>
      <c r="H186" s="35"/>
      <c r="I186" s="35"/>
      <c r="J186" s="35"/>
      <c r="K186" s="35"/>
      <c r="L186" s="35"/>
      <c r="M186" s="35"/>
      <c r="N186" s="36"/>
    </row>
    <row r="187" spans="3:14" ht="15" hidden="1" customHeight="1" outlineLevel="1" thickTop="1" thickBot="1">
      <c r="C187" s="21"/>
      <c r="D187" s="248"/>
      <c r="E187" s="35"/>
      <c r="F187" s="35"/>
      <c r="G187" s="35"/>
      <c r="H187" s="35"/>
      <c r="I187" s="35"/>
      <c r="J187" s="35"/>
      <c r="K187" s="35"/>
      <c r="L187" s="35"/>
      <c r="M187" s="35"/>
      <c r="N187" s="36"/>
    </row>
    <row r="188" spans="3:14" ht="33.75" hidden="1" customHeight="1" outlineLevel="1" thickTop="1" thickBot="1">
      <c r="C188" s="21"/>
      <c r="D188" s="261" t="s">
        <v>211</v>
      </c>
      <c r="E188" s="262">
        <f>MAX(E169,E171)</f>
        <v>3750</v>
      </c>
      <c r="F188" s="263"/>
      <c r="G188" s="263"/>
      <c r="H188" s="263"/>
      <c r="I188" s="263"/>
      <c r="J188" s="263"/>
      <c r="K188" s="263"/>
      <c r="L188" s="263"/>
      <c r="M188" s="263"/>
      <c r="N188" s="264"/>
    </row>
    <row r="189" spans="3:14" ht="35.25" collapsed="1" thickTop="1" thickBot="1">
      <c r="C189" s="21">
        <v>7</v>
      </c>
      <c r="D189" s="52" t="s">
        <v>471</v>
      </c>
      <c r="E189" s="53"/>
      <c r="F189" s="53"/>
      <c r="G189" s="53"/>
      <c r="H189" s="53"/>
      <c r="I189" s="53"/>
      <c r="J189" s="53"/>
      <c r="K189" s="53"/>
      <c r="L189" s="53"/>
      <c r="M189" s="53"/>
      <c r="N189" s="54"/>
    </row>
    <row r="190" spans="3:14" s="266" customFormat="1" ht="19.5" collapsed="1" thickTop="1" thickBot="1">
      <c r="C190" s="21"/>
      <c r="D190" s="265" t="s">
        <v>472</v>
      </c>
      <c r="E190" s="257">
        <f>'[1]Project Cost'!D27</f>
        <v>7383908.5395809524</v>
      </c>
      <c r="F190" s="257"/>
      <c r="G190" s="257"/>
      <c r="H190" s="257"/>
      <c r="I190" s="257"/>
      <c r="J190" s="257"/>
      <c r="K190" s="257"/>
      <c r="L190" s="257"/>
      <c r="M190" s="257"/>
      <c r="N190" s="258"/>
    </row>
    <row r="191" spans="3:14" s="266" customFormat="1" ht="57.75" customHeight="1" thickTop="1" thickBot="1">
      <c r="C191" s="21"/>
      <c r="D191" s="265" t="s">
        <v>473</v>
      </c>
      <c r="E191" s="267" t="s">
        <v>474</v>
      </c>
      <c r="F191" s="267" t="s">
        <v>475</v>
      </c>
      <c r="G191" s="267" t="s">
        <v>476</v>
      </c>
      <c r="H191" s="267" t="s">
        <v>477</v>
      </c>
      <c r="I191" s="140"/>
      <c r="J191" s="140"/>
      <c r="K191" s="267" t="s">
        <v>478</v>
      </c>
      <c r="L191" s="267" t="s">
        <v>479</v>
      </c>
      <c r="M191" s="267" t="s">
        <v>480</v>
      </c>
      <c r="N191" s="258"/>
    </row>
    <row r="192" spans="3:14" s="266" customFormat="1" ht="18" customHeight="1" thickTop="1" thickBot="1">
      <c r="C192" s="21"/>
      <c r="D192" s="248" t="s">
        <v>481</v>
      </c>
      <c r="E192" s="148">
        <f>'[1]Project Cost'!B6</f>
        <v>0</v>
      </c>
      <c r="F192" s="148">
        <f>'[1]Project Cost'!C6</f>
        <v>0</v>
      </c>
      <c r="G192" s="148">
        <f>'[1]Project Cost'!D6</f>
        <v>0</v>
      </c>
      <c r="H192" s="268">
        <f>'[1]Project Cost'!E6</f>
        <v>0</v>
      </c>
      <c r="I192" s="140"/>
      <c r="J192" s="140"/>
      <c r="K192" s="148">
        <f>SUM('[1]Project Cost'!G6:J6)</f>
        <v>0</v>
      </c>
      <c r="L192" s="148">
        <f>'[1]Project Cost'!K6</f>
        <v>0</v>
      </c>
      <c r="M192" s="148">
        <f>'[1]Project Cost'!L6</f>
        <v>0</v>
      </c>
      <c r="N192" s="258"/>
    </row>
    <row r="193" spans="3:16" s="266" customFormat="1" ht="30" customHeight="1" thickTop="1" thickBot="1">
      <c r="C193" s="21"/>
      <c r="D193" s="248" t="s">
        <v>482</v>
      </c>
      <c r="E193" s="148">
        <f>'[1]Project Cost'!B7</f>
        <v>50000</v>
      </c>
      <c r="F193" s="148">
        <f>'[1]Project Cost'!C7</f>
        <v>0</v>
      </c>
      <c r="G193" s="148">
        <f>'[1]Project Cost'!D7</f>
        <v>50000</v>
      </c>
      <c r="H193" s="268">
        <f>'[1]Project Cost'!E7</f>
        <v>6.7714814900507389E-3</v>
      </c>
      <c r="I193" s="140"/>
      <c r="J193" s="140"/>
      <c r="K193" s="148">
        <f>SUM('[1]Project Cost'!G7:J7)</f>
        <v>0</v>
      </c>
      <c r="L193" s="148">
        <f>'[1]Project Cost'!K7</f>
        <v>50000</v>
      </c>
      <c r="M193" s="148">
        <f>'[1]Project Cost'!L7</f>
        <v>0</v>
      </c>
      <c r="N193" s="258"/>
    </row>
    <row r="194" spans="3:16" s="266" customFormat="1" ht="45" customHeight="1" thickTop="1" thickBot="1">
      <c r="C194" s="21"/>
      <c r="D194" s="248" t="s">
        <v>483</v>
      </c>
      <c r="E194" s="148">
        <f>'[1]Project Cost'!B8</f>
        <v>407950.47619047621</v>
      </c>
      <c r="F194" s="148">
        <f>'[1]Project Cost'!C8</f>
        <v>3552500</v>
      </c>
      <c r="G194" s="148">
        <f>'[1]Project Cost'!D8</f>
        <v>3960450.4761904762</v>
      </c>
      <c r="H194" s="268">
        <f>'[1]Project Cost'!E8</f>
        <v>0.53636234183572884</v>
      </c>
      <c r="I194" s="140"/>
      <c r="J194" s="140"/>
      <c r="K194" s="148">
        <f>SUM('[1]Project Cost'!G8:J8)</f>
        <v>0</v>
      </c>
      <c r="L194" s="148">
        <f>'[1]Project Cost'!K8</f>
        <v>407950.47619047621</v>
      </c>
      <c r="M194" s="148">
        <f>'[1]Project Cost'!L8</f>
        <v>3552500</v>
      </c>
      <c r="N194" s="258"/>
    </row>
    <row r="195" spans="3:16" s="266" customFormat="1" ht="25.5" customHeight="1" thickTop="1" thickBot="1">
      <c r="C195" s="21"/>
      <c r="D195" s="248" t="s">
        <v>484</v>
      </c>
      <c r="E195" s="148">
        <f>'[1]Project Cost'!B9</f>
        <v>40795.047619047626</v>
      </c>
      <c r="F195" s="148">
        <f>'[1]Project Cost'!C9</f>
        <v>0</v>
      </c>
      <c r="G195" s="148">
        <f>'[1]Project Cost'!D9</f>
        <v>40795.047619047626</v>
      </c>
      <c r="H195" s="268">
        <f>'[1]Project Cost'!E9</f>
        <v>5.524858196762389E-3</v>
      </c>
      <c r="I195" s="140"/>
      <c r="J195" s="140"/>
      <c r="K195" s="148">
        <f>SUM('[1]Project Cost'!G9:J9)</f>
        <v>0</v>
      </c>
      <c r="L195" s="148">
        <f>'[1]Project Cost'!K9</f>
        <v>40795.047619047626</v>
      </c>
      <c r="M195" s="148">
        <f>'[1]Project Cost'!L9</f>
        <v>0</v>
      </c>
      <c r="N195" s="258"/>
    </row>
    <row r="196" spans="3:16" s="266" customFormat="1" ht="25.5" customHeight="1" thickTop="1" thickBot="1">
      <c r="C196" s="21"/>
      <c r="D196" s="248" t="s">
        <v>485</v>
      </c>
      <c r="E196" s="148">
        <f>'[1]Project Cost'!B10</f>
        <v>0</v>
      </c>
      <c r="F196" s="148">
        <f>'[1]Project Cost'!C10</f>
        <v>1050000</v>
      </c>
      <c r="G196" s="148">
        <f>'[1]Project Cost'!D10</f>
        <v>1050000</v>
      </c>
      <c r="H196" s="268">
        <f>'[1]Project Cost'!E10</f>
        <v>0.1422011112910655</v>
      </c>
      <c r="I196" s="140"/>
      <c r="J196" s="140"/>
      <c r="K196" s="148">
        <f>SUM('[1]Project Cost'!G10:J10)</f>
        <v>0</v>
      </c>
      <c r="L196" s="148">
        <f>'[1]Project Cost'!K10</f>
        <v>0</v>
      </c>
      <c r="M196" s="148">
        <f>'[1]Project Cost'!L10</f>
        <v>1050000</v>
      </c>
      <c r="N196" s="258"/>
    </row>
    <row r="197" spans="3:16" s="266" customFormat="1" ht="30" customHeight="1" thickTop="1" thickBot="1">
      <c r="C197" s="21"/>
      <c r="D197" s="248" t="s">
        <v>486</v>
      </c>
      <c r="E197" s="148">
        <f>'[1]Project Cost'!B11</f>
        <v>0</v>
      </c>
      <c r="F197" s="148">
        <f>'[1]Project Cost'!C11</f>
        <v>866250</v>
      </c>
      <c r="G197" s="148">
        <f>'[1]Project Cost'!D11</f>
        <v>866250</v>
      </c>
      <c r="H197" s="268">
        <f>'[1]Project Cost'!E11</f>
        <v>0.11731591681512904</v>
      </c>
      <c r="I197" s="140"/>
      <c r="J197" s="140"/>
      <c r="K197" s="148">
        <f>SUM('[1]Project Cost'!G11:J11)</f>
        <v>0</v>
      </c>
      <c r="L197" s="148">
        <f>'[1]Project Cost'!K11</f>
        <v>0</v>
      </c>
      <c r="M197" s="148">
        <f>'[1]Project Cost'!L11</f>
        <v>866250</v>
      </c>
      <c r="N197" s="258"/>
    </row>
    <row r="198" spans="3:16" s="266" customFormat="1" ht="30" customHeight="1" thickTop="1" thickBot="1">
      <c r="C198" s="21"/>
      <c r="D198" s="248" t="s">
        <v>487</v>
      </c>
      <c r="E198" s="148">
        <f>'[1]Project Cost'!B12</f>
        <v>0</v>
      </c>
      <c r="F198" s="148">
        <f>'[1]Project Cost'!C12</f>
        <v>105000</v>
      </c>
      <c r="G198" s="148">
        <f>'[1]Project Cost'!D12</f>
        <v>105000</v>
      </c>
      <c r="H198" s="268">
        <f>'[1]Project Cost'!E12</f>
        <v>1.4220111129106551E-2</v>
      </c>
      <c r="I198" s="140"/>
      <c r="J198" s="140"/>
      <c r="K198" s="148">
        <f>SUM('[1]Project Cost'!G12:J12)</f>
        <v>0</v>
      </c>
      <c r="L198" s="148">
        <f>'[1]Project Cost'!K12</f>
        <v>0</v>
      </c>
      <c r="M198" s="148">
        <f>'[1]Project Cost'!L12</f>
        <v>105000</v>
      </c>
      <c r="N198" s="258"/>
    </row>
    <row r="199" spans="3:16" s="266" customFormat="1" ht="30" customHeight="1" thickTop="1" thickBot="1">
      <c r="C199" s="21"/>
      <c r="D199" s="248" t="s">
        <v>488</v>
      </c>
      <c r="E199" s="148">
        <f>'[1]Project Cost'!B13</f>
        <v>0</v>
      </c>
      <c r="F199" s="148">
        <f>'[1]Project Cost'!C13</f>
        <v>0</v>
      </c>
      <c r="G199" s="148">
        <f>'[1]Project Cost'!D13</f>
        <v>0</v>
      </c>
      <c r="H199" s="268">
        <f>'[1]Project Cost'!E13</f>
        <v>0</v>
      </c>
      <c r="I199" s="140"/>
      <c r="J199" s="140"/>
      <c r="K199" s="148">
        <f>SUM('[1]Project Cost'!G13:J13)</f>
        <v>0</v>
      </c>
      <c r="L199" s="148">
        <f>'[1]Project Cost'!K13</f>
        <v>0</v>
      </c>
      <c r="M199" s="148">
        <f>'[1]Project Cost'!L13</f>
        <v>0</v>
      </c>
      <c r="N199" s="258"/>
    </row>
    <row r="200" spans="3:16" s="266" customFormat="1" ht="43.5" customHeight="1" thickTop="1" thickBot="1">
      <c r="C200" s="21"/>
      <c r="D200" s="248" t="s">
        <v>489</v>
      </c>
      <c r="E200" s="148">
        <f>'[1]Project Cost'!B14</f>
        <v>747720</v>
      </c>
      <c r="F200" s="148">
        <f>'[1]Project Cost'!C14</f>
        <v>0</v>
      </c>
      <c r="G200" s="148">
        <f>'[1]Project Cost'!D14</f>
        <v>747720</v>
      </c>
      <c r="H200" s="268">
        <f>'[1]Project Cost'!E14</f>
        <v>0.10126344279481476</v>
      </c>
      <c r="I200" s="140"/>
      <c r="J200" s="140"/>
      <c r="K200" s="148">
        <f>SUM('[1]Project Cost'!G14:J14)</f>
        <v>0</v>
      </c>
      <c r="L200" s="148">
        <f>'[1]Project Cost'!K14</f>
        <v>747720</v>
      </c>
      <c r="M200" s="148">
        <f>'[1]Project Cost'!L14</f>
        <v>0</v>
      </c>
      <c r="N200" s="258"/>
    </row>
    <row r="201" spans="3:16" s="266" customFormat="1" ht="18" customHeight="1" thickTop="1" thickBot="1">
      <c r="C201" s="21"/>
      <c r="D201" s="248" t="s">
        <v>490</v>
      </c>
      <c r="E201" s="148">
        <f>'[1]Project Cost'!B15</f>
        <v>1246465.5238095238</v>
      </c>
      <c r="F201" s="148">
        <f>'[1]Project Cost'!C15</f>
        <v>5573750</v>
      </c>
      <c r="G201" s="148">
        <f>'[1]Project Cost'!D15</f>
        <v>6820215.5238095243</v>
      </c>
      <c r="H201" s="268">
        <f>'[1]Project Cost'!E15</f>
        <v>0.92365926355265793</v>
      </c>
      <c r="I201" s="140"/>
      <c r="J201" s="140"/>
      <c r="K201" s="148">
        <f>SUM('[1]Project Cost'!G15:J15)</f>
        <v>0</v>
      </c>
      <c r="L201" s="148">
        <f>'[1]Project Cost'!K15</f>
        <v>1246465.5238095238</v>
      </c>
      <c r="M201" s="148">
        <f>'[1]Project Cost'!L15</f>
        <v>5573750</v>
      </c>
      <c r="N201" s="258"/>
    </row>
    <row r="202" spans="3:16" s="266" customFormat="1" ht="18" customHeight="1" thickTop="1" thickBot="1">
      <c r="C202" s="21"/>
      <c r="D202" s="248" t="s">
        <v>477</v>
      </c>
      <c r="E202" s="268">
        <f>'[1]Project Cost'!B16</f>
        <v>0.18276043029110808</v>
      </c>
      <c r="F202" s="268">
        <f>'[1]Project Cost'!C16</f>
        <v>0.81723956970889189</v>
      </c>
      <c r="G202" s="268">
        <f>'[1]Project Cost'!D16</f>
        <v>1</v>
      </c>
      <c r="H202" s="268"/>
      <c r="I202" s="140"/>
      <c r="J202" s="140"/>
      <c r="K202" s="268">
        <f>SUM('[1]Project Cost'!G16:J16)</f>
        <v>0</v>
      </c>
      <c r="L202" s="268">
        <f>'[1]Project Cost'!K16</f>
        <v>0.18276043029110808</v>
      </c>
      <c r="M202" s="268">
        <f>'[1]Project Cost'!L16</f>
        <v>0.81723956970889189</v>
      </c>
      <c r="N202" s="258"/>
    </row>
    <row r="203" spans="3:16" s="266" customFormat="1" ht="30" customHeight="1" thickTop="1" thickBot="1">
      <c r="C203" s="21"/>
      <c r="D203" s="248" t="s">
        <v>491</v>
      </c>
      <c r="E203" s="148">
        <f>'[1]Project Cost'!B17</f>
        <v>547258.75714285718</v>
      </c>
      <c r="F203" s="148">
        <f>'[1]Project Cost'!C17</f>
        <v>0</v>
      </c>
      <c r="G203" s="148">
        <f>'[1]Project Cost'!D17</f>
        <v>547258.75714285718</v>
      </c>
      <c r="H203" s="269">
        <f>'[1]Project Cost'!E17</f>
        <v>7.4115050885220593E-2</v>
      </c>
      <c r="I203" s="140"/>
      <c r="J203" s="140"/>
      <c r="K203" s="148">
        <f>SUM('[1]Project Cost'!G17:J17)</f>
        <v>0</v>
      </c>
      <c r="L203" s="148">
        <f>'[1]Project Cost'!K17</f>
        <v>547258.75714285718</v>
      </c>
      <c r="M203" s="148">
        <f>'[1]Project Cost'!L17</f>
        <v>0</v>
      </c>
      <c r="N203" s="258"/>
    </row>
    <row r="204" spans="3:16" s="266" customFormat="1" ht="18" customHeight="1" thickTop="1" thickBot="1">
      <c r="C204" s="21"/>
      <c r="D204" s="248" t="s">
        <v>492</v>
      </c>
      <c r="E204" s="148">
        <f>'[1]Project Cost'!B20</f>
        <v>16434.258628571428</v>
      </c>
      <c r="F204" s="148">
        <f>'[1]Project Cost'!C20</f>
        <v>0</v>
      </c>
      <c r="G204" s="148">
        <f>'[1]Project Cost'!D20</f>
        <v>16434.258628571428</v>
      </c>
      <c r="H204" s="270">
        <f>'[1]Project Cost'!E20</f>
        <v>2.2256855621215614E-3</v>
      </c>
      <c r="I204" s="140"/>
      <c r="J204" s="140"/>
      <c r="K204" s="148">
        <f>SUM('[1]Project Cost'!G20:J20)</f>
        <v>0</v>
      </c>
      <c r="L204" s="148">
        <f>'[1]Project Cost'!K20</f>
        <v>16434.258628571428</v>
      </c>
      <c r="M204" s="148">
        <f>'[1]Project Cost'!L20</f>
        <v>0</v>
      </c>
      <c r="N204" s="258"/>
    </row>
    <row r="205" spans="3:16" s="266" customFormat="1" ht="18" customHeight="1" thickTop="1" thickBot="1">
      <c r="C205" s="21"/>
      <c r="D205" s="248" t="s">
        <v>493</v>
      </c>
      <c r="E205" s="148">
        <f>'[1]Project Cost'!B27</f>
        <v>1810158.5395809524</v>
      </c>
      <c r="F205" s="148">
        <f>'[1]Project Cost'!C27</f>
        <v>5573750</v>
      </c>
      <c r="G205" s="148">
        <f>'[1]Project Cost'!D27</f>
        <v>7383908.5395809524</v>
      </c>
      <c r="H205" s="269">
        <f>'[1]Project Cost'!E27</f>
        <v>1</v>
      </c>
      <c r="I205" s="140"/>
      <c r="J205" s="140"/>
      <c r="K205" s="148">
        <f>SUM('[1]Project Cost'!G27:J27)</f>
        <v>0</v>
      </c>
      <c r="L205" s="148">
        <f>'[1]Project Cost'!K27</f>
        <v>1810158.5395809524</v>
      </c>
      <c r="M205" s="148">
        <f>'[1]Project Cost'!L27</f>
        <v>5573750</v>
      </c>
      <c r="N205" s="258"/>
    </row>
    <row r="206" spans="3:16" s="266" customFormat="1" ht="18" customHeight="1" thickTop="1" thickBot="1">
      <c r="C206" s="21"/>
      <c r="D206" s="248" t="s">
        <v>477</v>
      </c>
      <c r="E206" s="268">
        <v>0.16116779320009972</v>
      </c>
      <c r="F206" s="268">
        <v>0.83883220679990023</v>
      </c>
      <c r="G206" s="268">
        <v>1</v>
      </c>
      <c r="H206" s="268">
        <v>0</v>
      </c>
      <c r="I206" s="140"/>
      <c r="J206" s="140"/>
      <c r="K206" s="268">
        <f>SUM('[1]Project Cost'!G28:J28)</f>
        <v>0</v>
      </c>
      <c r="L206" s="268">
        <f>'[1]Project Cost'!K28</f>
        <v>0.24514910089659392</v>
      </c>
      <c r="M206" s="268">
        <f>'[1]Project Cost'!L28</f>
        <v>0.75485089910340608</v>
      </c>
      <c r="N206" s="258"/>
    </row>
    <row r="207" spans="3:16" s="266" customFormat="1" ht="19.5" thickTop="1" thickBot="1">
      <c r="C207" s="21"/>
      <c r="D207" s="58" t="s">
        <v>494</v>
      </c>
      <c r="E207" s="257">
        <f>E190</f>
        <v>7383908.5395809524</v>
      </c>
      <c r="F207" s="257"/>
      <c r="G207" s="257"/>
      <c r="H207" s="257"/>
      <c r="I207" s="257"/>
      <c r="J207" s="257"/>
      <c r="K207" s="257"/>
      <c r="L207" s="257"/>
      <c r="M207" s="257"/>
      <c r="N207" s="258"/>
    </row>
    <row r="208" spans="3:16" s="266" customFormat="1" ht="19.5" thickTop="1" thickBot="1">
      <c r="C208" s="21"/>
      <c r="D208" s="248" t="s">
        <v>495</v>
      </c>
      <c r="E208" s="271">
        <f>L205</f>
        <v>1810158.5395809524</v>
      </c>
      <c r="F208" s="271"/>
      <c r="G208" s="271"/>
      <c r="H208" s="271"/>
      <c r="I208" s="271"/>
      <c r="J208" s="271"/>
      <c r="K208" s="271"/>
      <c r="L208" s="271"/>
      <c r="M208" s="271"/>
      <c r="N208" s="272"/>
      <c r="P208" s="273">
        <f>E207*0.8</f>
        <v>5907126.8316647625</v>
      </c>
    </row>
    <row r="209" spans="3:16" s="266" customFormat="1" ht="19.5" thickTop="1" thickBot="1">
      <c r="C209" s="21"/>
      <c r="D209" s="248" t="s">
        <v>496</v>
      </c>
      <c r="E209" s="271">
        <f>M205</f>
        <v>5573750</v>
      </c>
      <c r="F209" s="271"/>
      <c r="G209" s="271"/>
      <c r="H209" s="271"/>
      <c r="I209" s="271"/>
      <c r="J209" s="271"/>
      <c r="K209" s="271"/>
      <c r="L209" s="271"/>
      <c r="M209" s="271"/>
      <c r="N209" s="272"/>
      <c r="P209" s="273">
        <f>E207*0.2</f>
        <v>1476781.7079161906</v>
      </c>
    </row>
    <row r="210" spans="3:16" s="266" customFormat="1" ht="19.5" hidden="1" outlineLevel="1" thickTop="1" thickBot="1">
      <c r="C210" s="21"/>
      <c r="D210" s="58" t="s">
        <v>497</v>
      </c>
      <c r="E210" s="27">
        <f>K205</f>
        <v>0</v>
      </c>
      <c r="F210" s="27"/>
      <c r="G210" s="27"/>
      <c r="H210" s="27"/>
      <c r="I210" s="27"/>
      <c r="J210" s="27"/>
      <c r="K210" s="27"/>
      <c r="L210" s="27"/>
      <c r="M210" s="27"/>
      <c r="N210" s="28"/>
    </row>
    <row r="211" spans="3:16" s="266" customFormat="1" ht="19.5" hidden="1" outlineLevel="1" thickTop="1" thickBot="1">
      <c r="C211" s="21"/>
      <c r="D211" s="58" t="s">
        <v>498</v>
      </c>
      <c r="E211" s="169" t="s">
        <v>499</v>
      </c>
      <c r="F211" s="169"/>
      <c r="G211" s="169"/>
      <c r="H211" s="169"/>
      <c r="I211" s="169"/>
      <c r="J211" s="169" t="s">
        <v>500</v>
      </c>
      <c r="K211" s="169"/>
      <c r="L211" s="169"/>
      <c r="M211" s="169"/>
      <c r="N211" s="274"/>
    </row>
    <row r="212" spans="3:16" s="266" customFormat="1" ht="19.5" hidden="1" outlineLevel="1" thickTop="1" thickBot="1">
      <c r="C212" s="21"/>
      <c r="D212" s="58" t="s">
        <v>501</v>
      </c>
      <c r="E212" s="172">
        <f>K205</f>
        <v>0</v>
      </c>
      <c r="F212" s="172"/>
      <c r="G212" s="172"/>
      <c r="H212" s="172"/>
      <c r="I212" s="169"/>
      <c r="J212" s="169">
        <v>0</v>
      </c>
      <c r="K212" s="169"/>
      <c r="L212" s="169"/>
      <c r="M212" s="169"/>
      <c r="N212" s="274"/>
    </row>
    <row r="213" spans="3:16" s="266" customFormat="1" ht="19.5" hidden="1" outlineLevel="1" thickTop="1" thickBot="1">
      <c r="C213" s="21"/>
      <c r="D213" s="58" t="s">
        <v>502</v>
      </c>
      <c r="E213" s="172">
        <f>E130</f>
        <v>5</v>
      </c>
      <c r="F213" s="172"/>
      <c r="G213" s="172"/>
      <c r="H213" s="172"/>
      <c r="I213" s="169"/>
      <c r="J213" s="172">
        <v>8</v>
      </c>
      <c r="K213" s="169"/>
      <c r="L213" s="169"/>
      <c r="M213" s="169"/>
      <c r="N213" s="274"/>
    </row>
    <row r="214" spans="3:16" s="266" customFormat="1" ht="19.5" hidden="1" outlineLevel="1" thickTop="1" thickBot="1">
      <c r="C214" s="21"/>
      <c r="D214" s="58" t="s">
        <v>503</v>
      </c>
      <c r="E214" s="172">
        <v>5</v>
      </c>
      <c r="F214" s="172"/>
      <c r="G214" s="172"/>
      <c r="H214" s="172"/>
      <c r="I214" s="169"/>
      <c r="J214" s="172">
        <v>5</v>
      </c>
      <c r="K214" s="169"/>
      <c r="L214" s="169"/>
      <c r="M214" s="169"/>
      <c r="N214" s="274"/>
    </row>
    <row r="215" spans="3:16" s="266" customFormat="1" ht="19.5" hidden="1" outlineLevel="1" thickTop="1" thickBot="1">
      <c r="C215" s="21"/>
      <c r="D215" s="58" t="s">
        <v>504</v>
      </c>
      <c r="E215" s="275">
        <f>[1]Loans1!C6</f>
        <v>0.08</v>
      </c>
      <c r="F215" s="172"/>
      <c r="G215" s="172"/>
      <c r="H215" s="172"/>
      <c r="I215" s="169"/>
      <c r="J215" s="275">
        <v>0.21</v>
      </c>
      <c r="K215" s="169"/>
      <c r="L215" s="169"/>
      <c r="M215" s="169"/>
      <c r="N215" s="274"/>
    </row>
    <row r="216" spans="3:16" s="266" customFormat="1" ht="19.5" hidden="1" outlineLevel="1" thickTop="1" thickBot="1">
      <c r="C216" s="21"/>
      <c r="D216" s="58" t="s">
        <v>505</v>
      </c>
      <c r="E216" s="112" t="s">
        <v>235</v>
      </c>
      <c r="F216" s="114"/>
      <c r="G216" s="114"/>
      <c r="H216" s="114"/>
      <c r="I216" s="114"/>
      <c r="J216" s="114"/>
      <c r="K216" s="114"/>
      <c r="L216" s="114"/>
      <c r="M216" s="114"/>
      <c r="N216" s="115"/>
    </row>
    <row r="217" spans="3:16" s="266" customFormat="1" ht="19.5" hidden="1" outlineLevel="1" thickTop="1" thickBot="1">
      <c r="C217" s="21"/>
      <c r="D217" s="58"/>
      <c r="E217" s="169"/>
      <c r="F217" s="169"/>
      <c r="G217" s="169"/>
      <c r="H217" s="169"/>
      <c r="I217" s="169"/>
      <c r="J217" s="169"/>
      <c r="K217" s="169"/>
      <c r="L217" s="169"/>
      <c r="M217" s="169"/>
      <c r="N217" s="274"/>
    </row>
    <row r="218" spans="3:16" s="266" customFormat="1" ht="19.5" collapsed="1" thickTop="1" thickBot="1">
      <c r="C218" s="21"/>
      <c r="D218" s="58" t="s">
        <v>506</v>
      </c>
      <c r="E218" s="169" t="s">
        <v>507</v>
      </c>
      <c r="F218" s="169"/>
      <c r="G218" s="112" t="s">
        <v>508</v>
      </c>
      <c r="H218" s="113"/>
      <c r="I218" s="112" t="s">
        <v>509</v>
      </c>
      <c r="J218" s="114"/>
      <c r="K218" s="114"/>
      <c r="L218" s="114"/>
      <c r="M218" s="114"/>
      <c r="N218" s="115"/>
    </row>
    <row r="219" spans="3:16" s="266" customFormat="1" ht="19.5" thickTop="1" thickBot="1">
      <c r="C219" s="21"/>
      <c r="D219" s="58" t="s">
        <v>510</v>
      </c>
      <c r="E219" s="275">
        <v>0.12</v>
      </c>
      <c r="F219" s="167"/>
      <c r="G219" s="112" t="s">
        <v>511</v>
      </c>
      <c r="H219" s="113"/>
      <c r="I219" s="112" t="s">
        <v>512</v>
      </c>
      <c r="J219" s="114"/>
      <c r="K219" s="114"/>
      <c r="L219" s="114"/>
      <c r="M219" s="114"/>
      <c r="N219" s="115"/>
    </row>
    <row r="220" spans="3:16" s="266" customFormat="1" ht="19.5" thickTop="1" thickBot="1">
      <c r="C220" s="21"/>
      <c r="D220" s="58" t="s">
        <v>513</v>
      </c>
      <c r="E220" s="275">
        <v>0.02</v>
      </c>
      <c r="F220" s="167"/>
      <c r="G220" s="112" t="s">
        <v>511</v>
      </c>
      <c r="H220" s="113"/>
      <c r="I220" s="112" t="s">
        <v>514</v>
      </c>
      <c r="J220" s="114"/>
      <c r="K220" s="114"/>
      <c r="L220" s="114"/>
      <c r="M220" s="114"/>
      <c r="N220" s="115"/>
    </row>
    <row r="221" spans="3:16" s="266" customFormat="1" ht="19.5" thickTop="1" thickBot="1">
      <c r="C221" s="21"/>
      <c r="D221" s="58" t="s">
        <v>515</v>
      </c>
      <c r="E221" s="276">
        <f>'[1]База данных'!P853</f>
        <v>349230</v>
      </c>
      <c r="F221" s="167"/>
      <c r="G221" s="112" t="s">
        <v>511</v>
      </c>
      <c r="H221" s="113"/>
      <c r="I221" s="112" t="s">
        <v>516</v>
      </c>
      <c r="J221" s="114"/>
      <c r="K221" s="114"/>
      <c r="L221" s="114"/>
      <c r="M221" s="114"/>
      <c r="N221" s="115"/>
    </row>
    <row r="222" spans="3:16" s="266" customFormat="1" ht="19.5" hidden="1" outlineLevel="1" thickTop="1" thickBot="1">
      <c r="C222" s="21"/>
      <c r="D222" s="58"/>
      <c r="E222" s="172"/>
      <c r="F222" s="167"/>
      <c r="G222" s="112" t="s">
        <v>172</v>
      </c>
      <c r="H222" s="113"/>
      <c r="I222" s="112"/>
      <c r="J222" s="114"/>
      <c r="K222" s="114"/>
      <c r="L222" s="114"/>
      <c r="M222" s="114"/>
      <c r="N222" s="115"/>
    </row>
    <row r="223" spans="3:16" s="266" customFormat="1" ht="19.5" hidden="1" outlineLevel="1" thickTop="1" thickBot="1">
      <c r="C223" s="21"/>
      <c r="D223" s="58" t="s">
        <v>246</v>
      </c>
      <c r="E223" s="275">
        <v>0</v>
      </c>
      <c r="F223" s="167"/>
      <c r="G223" s="112" t="s">
        <v>172</v>
      </c>
      <c r="H223" s="113"/>
      <c r="I223" s="112" t="s">
        <v>247</v>
      </c>
      <c r="J223" s="114"/>
      <c r="K223" s="114"/>
      <c r="L223" s="114"/>
      <c r="M223" s="114"/>
      <c r="N223" s="115"/>
    </row>
    <row r="224" spans="3:16" s="266" customFormat="1" ht="19.5" hidden="1" outlineLevel="1" thickTop="1" thickBot="1">
      <c r="C224" s="21"/>
      <c r="D224" s="58"/>
      <c r="E224" s="275"/>
      <c r="F224" s="167"/>
      <c r="G224" s="112" t="s">
        <v>172</v>
      </c>
      <c r="H224" s="113"/>
      <c r="I224" s="112"/>
      <c r="J224" s="114"/>
      <c r="K224" s="114"/>
      <c r="L224" s="114"/>
      <c r="M224" s="114"/>
      <c r="N224" s="115"/>
    </row>
    <row r="225" spans="3:14" s="266" customFormat="1" ht="19.5" collapsed="1" thickTop="1" thickBot="1">
      <c r="C225" s="21"/>
      <c r="D225" s="58" t="s">
        <v>517</v>
      </c>
      <c r="E225" s="275">
        <v>0.15</v>
      </c>
      <c r="F225" s="167"/>
      <c r="G225" s="112" t="s">
        <v>511</v>
      </c>
      <c r="H225" s="113"/>
      <c r="I225" s="112" t="s">
        <v>518</v>
      </c>
      <c r="J225" s="114"/>
      <c r="K225" s="114"/>
      <c r="L225" s="114"/>
      <c r="M225" s="114"/>
      <c r="N225" s="115"/>
    </row>
    <row r="226" spans="3:14" s="266" customFormat="1" ht="19.5" thickTop="1" thickBot="1">
      <c r="C226" s="21"/>
      <c r="D226" s="58" t="s">
        <v>519</v>
      </c>
      <c r="E226" s="275">
        <v>0</v>
      </c>
      <c r="F226" s="167"/>
      <c r="G226" s="112" t="s">
        <v>511</v>
      </c>
      <c r="H226" s="113"/>
      <c r="I226" s="112" t="s">
        <v>520</v>
      </c>
      <c r="J226" s="114"/>
      <c r="K226" s="114"/>
      <c r="L226" s="114"/>
      <c r="M226" s="114"/>
      <c r="N226" s="115"/>
    </row>
    <row r="227" spans="3:14" s="266" customFormat="1" ht="19.5" thickTop="1" thickBot="1">
      <c r="C227" s="21"/>
      <c r="D227" s="58" t="s">
        <v>521</v>
      </c>
      <c r="E227" s="275">
        <v>0.01</v>
      </c>
      <c r="F227" s="169"/>
      <c r="G227" s="112" t="s">
        <v>511</v>
      </c>
      <c r="H227" s="113"/>
      <c r="I227" s="112" t="s">
        <v>520</v>
      </c>
      <c r="J227" s="114"/>
      <c r="K227" s="114"/>
      <c r="L227" s="114"/>
      <c r="M227" s="114"/>
      <c r="N227" s="115"/>
    </row>
    <row r="228" spans="3:14" s="266" customFormat="1" ht="27" customHeight="1" thickTop="1" thickBot="1">
      <c r="C228" s="21"/>
      <c r="D228" s="58" t="s">
        <v>522</v>
      </c>
      <c r="E228" s="27"/>
      <c r="F228" s="27"/>
      <c r="G228" s="27"/>
      <c r="H228" s="27"/>
      <c r="I228" s="27"/>
      <c r="J228" s="27"/>
      <c r="K228" s="27"/>
      <c r="L228" s="27"/>
      <c r="M228" s="27"/>
      <c r="N228" s="28"/>
    </row>
    <row r="229" spans="3:14" s="266" customFormat="1" ht="19.5" thickTop="1" thickBot="1">
      <c r="C229" s="21"/>
      <c r="D229" s="248" t="s">
        <v>523</v>
      </c>
      <c r="E229" s="169" t="s">
        <v>524</v>
      </c>
      <c r="F229" s="169" t="s">
        <v>525</v>
      </c>
      <c r="G229" s="169" t="s">
        <v>526</v>
      </c>
      <c r="H229" s="169" t="s">
        <v>527</v>
      </c>
      <c r="I229" s="169" t="s">
        <v>528</v>
      </c>
      <c r="J229" s="169" t="s">
        <v>529</v>
      </c>
      <c r="K229" s="169" t="s">
        <v>530</v>
      </c>
      <c r="L229" s="169" t="s">
        <v>531</v>
      </c>
      <c r="M229" s="169" t="s">
        <v>532</v>
      </c>
      <c r="N229" s="274" t="s">
        <v>533</v>
      </c>
    </row>
    <row r="230" spans="3:14" s="266" customFormat="1" ht="16.5" thickTop="1" thickBot="1">
      <c r="C230" s="21"/>
      <c r="D230" s="248" t="s">
        <v>534</v>
      </c>
      <c r="E230" s="277">
        <v>0</v>
      </c>
      <c r="F230" s="277">
        <f>[1]Present!E32</f>
        <v>0</v>
      </c>
      <c r="G230" s="277">
        <f>[1]Present!F32</f>
        <v>1827337.6666142649</v>
      </c>
      <c r="H230" s="277">
        <f>[1]Present!G32</f>
        <v>7833219.6583325015</v>
      </c>
      <c r="I230" s="277">
        <f>[1]Present!H32</f>
        <v>14216052.905941069</v>
      </c>
      <c r="J230" s="277">
        <f>[1]Present!I32</f>
        <v>23246881.528069891</v>
      </c>
      <c r="K230" s="277">
        <f>[1]Present!J32</f>
        <v>27276773.995150864</v>
      </c>
      <c r="L230" s="277">
        <f>[1]Present!K32</f>
        <v>32093904.337038182</v>
      </c>
      <c r="M230" s="277">
        <f>[1]Present!L32</f>
        <v>32107128.685714286</v>
      </c>
      <c r="N230" s="278">
        <f>[1]Present!M32</f>
        <v>32107128.685714286</v>
      </c>
    </row>
    <row r="231" spans="3:14" s="266" customFormat="1" ht="16.5" thickTop="1" thickBot="1">
      <c r="C231" s="21"/>
      <c r="D231" s="248" t="s">
        <v>535</v>
      </c>
      <c r="E231" s="277">
        <f>'[1]Project Cost'!D27</f>
        <v>7383908.5395809524</v>
      </c>
      <c r="F231" s="277">
        <f>[1]Present!E57</f>
        <v>288496.86671187333</v>
      </c>
      <c r="G231" s="277">
        <f>[1]Present!F57</f>
        <v>761806.5016446521</v>
      </c>
      <c r="H231" s="277">
        <f>[1]Present!G57</f>
        <v>2417443.3063232107</v>
      </c>
      <c r="I231" s="277">
        <f>[1]Present!H57</f>
        <v>3913816.9030622998</v>
      </c>
      <c r="J231" s="277">
        <f>[1]Present!I57</f>
        <v>6029979.5098685157</v>
      </c>
      <c r="K231" s="277">
        <f>[1]Present!J57</f>
        <v>6923625.0836633416</v>
      </c>
      <c r="L231" s="277">
        <f>[1]Present!K57</f>
        <v>8045320.9861796685</v>
      </c>
      <c r="M231" s="277">
        <f>[1]Present!L57</f>
        <v>7975739.1037933063</v>
      </c>
      <c r="N231" s="278">
        <f>[1]Present!M57</f>
        <v>7971461.1582264751</v>
      </c>
    </row>
    <row r="232" spans="3:14" s="266" customFormat="1" ht="16.5" thickTop="1" thickBot="1">
      <c r="C232" s="21"/>
      <c r="D232" s="248" t="s">
        <v>536</v>
      </c>
      <c r="E232" s="277">
        <f>E230-E231</f>
        <v>-7383908.5395809524</v>
      </c>
      <c r="F232" s="277">
        <f>[1]Present!E59</f>
        <v>-288496.86671187333</v>
      </c>
      <c r="G232" s="277">
        <f>[1]Present!F59</f>
        <v>1065531.1649696128</v>
      </c>
      <c r="H232" s="277">
        <f>[1]Present!G59</f>
        <v>5415776.3520092908</v>
      </c>
      <c r="I232" s="277">
        <f>[1]Present!H59</f>
        <v>10302236.00287877</v>
      </c>
      <c r="J232" s="277">
        <f>[1]Present!I59</f>
        <v>17216902.018201374</v>
      </c>
      <c r="K232" s="277">
        <f>[1]Present!J59</f>
        <v>20353148.911487523</v>
      </c>
      <c r="L232" s="277">
        <f>[1]Present!K59</f>
        <v>24048583.350858513</v>
      </c>
      <c r="M232" s="277">
        <f>[1]Present!L59</f>
        <v>24131389.581920981</v>
      </c>
      <c r="N232" s="278">
        <f>[1]Present!M59</f>
        <v>24135667.527487811</v>
      </c>
    </row>
    <row r="233" spans="3:14" ht="19.5" thickTop="1" thickBot="1">
      <c r="C233" s="21"/>
      <c r="D233" s="265" t="s">
        <v>315</v>
      </c>
      <c r="E233" s="173">
        <f>[1]Present!E72</f>
        <v>47.585420624272302</v>
      </c>
      <c r="F233" s="173"/>
      <c r="G233" s="173"/>
      <c r="H233" s="173"/>
      <c r="I233" s="173"/>
      <c r="J233" s="173"/>
      <c r="K233" s="173"/>
      <c r="L233" s="173"/>
      <c r="M233" s="173"/>
      <c r="N233" s="279"/>
    </row>
    <row r="234" spans="3:14" ht="19.5" thickTop="1" thickBot="1">
      <c r="C234" s="21"/>
      <c r="D234" s="265" t="s">
        <v>537</v>
      </c>
      <c r="E234" s="280">
        <f>[1]Present!N68</f>
        <v>0.62500174823124821</v>
      </c>
      <c r="F234" s="280"/>
      <c r="G234" s="280"/>
      <c r="H234" s="280"/>
      <c r="I234" s="280"/>
      <c r="J234" s="280"/>
      <c r="K234" s="280"/>
      <c r="L234" s="280"/>
      <c r="M234" s="280"/>
      <c r="N234" s="281"/>
    </row>
    <row r="235" spans="3:14" ht="19.5" thickTop="1" thickBot="1">
      <c r="C235" s="21"/>
      <c r="D235" s="265" t="s">
        <v>538</v>
      </c>
      <c r="E235" s="27">
        <f>[1]Present!N69</f>
        <v>106354124.0613299</v>
      </c>
      <c r="F235" s="27"/>
      <c r="G235" s="27"/>
      <c r="H235" s="27"/>
      <c r="I235" s="27"/>
      <c r="J235" s="27"/>
      <c r="K235" s="27"/>
      <c r="L235" s="27"/>
      <c r="M235" s="27"/>
      <c r="N235" s="28"/>
    </row>
    <row r="236" spans="3:14" ht="19.5" thickTop="1" thickBot="1">
      <c r="C236" s="21"/>
      <c r="D236" s="265" t="s">
        <v>539</v>
      </c>
      <c r="E236" s="282">
        <f>[1]Present!N70</f>
        <v>15.403499649437107</v>
      </c>
      <c r="F236" s="282"/>
      <c r="G236" s="46"/>
      <c r="H236" s="46"/>
      <c r="I236" s="46"/>
      <c r="J236" s="46"/>
      <c r="K236" s="46"/>
      <c r="L236" s="46"/>
      <c r="M236" s="46"/>
      <c r="N236" s="47"/>
    </row>
    <row r="237" spans="3:14" ht="18.75" customHeight="1" thickTop="1" thickBot="1">
      <c r="C237" s="21"/>
      <c r="D237" s="265" t="s">
        <v>540</v>
      </c>
      <c r="E237" s="173">
        <f>[1]Labour!B22</f>
        <v>47</v>
      </c>
      <c r="F237" s="173"/>
      <c r="G237" s="46"/>
      <c r="H237" s="46"/>
      <c r="I237" s="46"/>
      <c r="J237" s="46"/>
      <c r="K237" s="46"/>
      <c r="L237" s="46"/>
      <c r="M237" s="46"/>
      <c r="N237" s="47"/>
    </row>
    <row r="238" spans="3:14" ht="18" customHeight="1" thickTop="1" thickBot="1">
      <c r="C238" s="21"/>
      <c r="D238" s="265" t="s">
        <v>541</v>
      </c>
      <c r="E238" s="27">
        <f>SUM([1]SalePlan!B3:K3)</f>
        <v>101407236.13714285</v>
      </c>
      <c r="F238" s="27"/>
      <c r="G238" s="27"/>
      <c r="H238" s="27"/>
      <c r="I238" s="27"/>
      <c r="J238" s="27"/>
      <c r="K238" s="27"/>
      <c r="L238" s="27"/>
      <c r="M238" s="27"/>
      <c r="N238" s="28"/>
    </row>
    <row r="239" spans="3:14" ht="45" customHeight="1" thickTop="1" thickBot="1">
      <c r="C239" s="21"/>
      <c r="D239" s="283" t="s">
        <v>542</v>
      </c>
      <c r="E239" s="284" t="s">
        <v>543</v>
      </c>
      <c r="F239" s="284"/>
      <c r="G239" s="284"/>
      <c r="H239" s="284"/>
      <c r="I239" s="284"/>
      <c r="J239" s="284"/>
      <c r="K239" s="284"/>
      <c r="L239" s="284"/>
      <c r="M239" s="284"/>
      <c r="N239" s="285"/>
    </row>
    <row r="240" spans="3:14" s="266" customFormat="1" ht="35.25" customHeight="1" collapsed="1" thickTop="1" thickBot="1">
      <c r="C240" s="21">
        <v>8</v>
      </c>
      <c r="D240" s="52" t="s">
        <v>544</v>
      </c>
      <c r="E240" s="53"/>
      <c r="F240" s="53"/>
      <c r="G240" s="53"/>
      <c r="H240" s="53"/>
      <c r="I240" s="53"/>
      <c r="J240" s="53"/>
      <c r="K240" s="53"/>
      <c r="L240" s="53"/>
      <c r="M240" s="53"/>
      <c r="N240" s="54"/>
    </row>
    <row r="241" spans="3:14" s="266" customFormat="1" ht="78.75" customHeight="1" thickTop="1" thickBot="1">
      <c r="C241" s="21"/>
      <c r="D241" s="286" t="s">
        <v>545</v>
      </c>
      <c r="E241" s="287" t="s">
        <v>546</v>
      </c>
      <c r="F241" s="287"/>
      <c r="G241" s="287"/>
      <c r="H241" s="287"/>
      <c r="I241" s="287"/>
      <c r="J241" s="287"/>
      <c r="K241" s="287"/>
      <c r="L241" s="287"/>
      <c r="M241" s="287"/>
      <c r="N241" s="288"/>
    </row>
    <row r="242" spans="3:14" s="266" customFormat="1" ht="40.5" customHeight="1" thickTop="1" thickBot="1">
      <c r="C242" s="21"/>
      <c r="D242" s="286" t="s">
        <v>547</v>
      </c>
      <c r="E242" s="287" t="s">
        <v>548</v>
      </c>
      <c r="F242" s="287"/>
      <c r="G242" s="287"/>
      <c r="H242" s="287"/>
      <c r="I242" s="287"/>
      <c r="J242" s="287"/>
      <c r="K242" s="287"/>
      <c r="L242" s="287"/>
      <c r="M242" s="287"/>
      <c r="N242" s="288"/>
    </row>
    <row r="243" spans="3:14" s="266" customFormat="1" ht="69" customHeight="1" thickTop="1" thickBot="1">
      <c r="C243" s="21"/>
      <c r="D243" s="286" t="s">
        <v>549</v>
      </c>
      <c r="E243" s="287" t="s">
        <v>550</v>
      </c>
      <c r="F243" s="287"/>
      <c r="G243" s="287"/>
      <c r="H243" s="287"/>
      <c r="I243" s="287"/>
      <c r="J243" s="287"/>
      <c r="K243" s="287"/>
      <c r="L243" s="287"/>
      <c r="M243" s="287"/>
      <c r="N243" s="288"/>
    </row>
    <row r="244" spans="3:14" s="266" customFormat="1" ht="47.25" customHeight="1" thickTop="1" thickBot="1">
      <c r="C244" s="21"/>
      <c r="D244" s="286" t="s">
        <v>551</v>
      </c>
      <c r="E244" s="287" t="s">
        <v>552</v>
      </c>
      <c r="F244" s="287"/>
      <c r="G244" s="287"/>
      <c r="H244" s="287"/>
      <c r="I244" s="287"/>
      <c r="J244" s="287"/>
      <c r="K244" s="287"/>
      <c r="L244" s="287"/>
      <c r="M244" s="287"/>
      <c r="N244" s="288"/>
    </row>
    <row r="245" spans="3:14" s="266" customFormat="1" ht="58.5" customHeight="1" thickTop="1" thickBot="1">
      <c r="C245" s="21"/>
      <c r="D245" s="286" t="s">
        <v>553</v>
      </c>
      <c r="E245" s="287" t="s">
        <v>554</v>
      </c>
      <c r="F245" s="287"/>
      <c r="G245" s="287"/>
      <c r="H245" s="287"/>
      <c r="I245" s="287"/>
      <c r="J245" s="287"/>
      <c r="K245" s="287"/>
      <c r="L245" s="287"/>
      <c r="M245" s="287"/>
      <c r="N245" s="288"/>
    </row>
    <row r="246" spans="3:14" s="266" customFormat="1" ht="39.75" customHeight="1" thickTop="1" thickBot="1">
      <c r="C246" s="21"/>
      <c r="D246" s="58"/>
      <c r="E246" s="287" t="s">
        <v>555</v>
      </c>
      <c r="F246" s="287"/>
      <c r="G246" s="287"/>
      <c r="H246" s="287"/>
      <c r="I246" s="287"/>
      <c r="J246" s="287"/>
      <c r="K246" s="287"/>
      <c r="L246" s="287"/>
      <c r="M246" s="287"/>
      <c r="N246" s="288"/>
    </row>
    <row r="247" spans="3:14" s="266" customFormat="1" ht="69.75" hidden="1" customHeight="1" outlineLevel="1" thickTop="1" thickBot="1">
      <c r="C247" s="21"/>
      <c r="D247" s="58"/>
      <c r="E247" s="287"/>
      <c r="F247" s="287"/>
      <c r="G247" s="287"/>
      <c r="H247" s="287"/>
      <c r="I247" s="287"/>
      <c r="J247" s="287"/>
      <c r="K247" s="287"/>
      <c r="L247" s="287"/>
      <c r="M247" s="287"/>
      <c r="N247" s="288"/>
    </row>
    <row r="248" spans="3:14" ht="43.5" customHeight="1" collapsed="1" thickTop="1" thickBot="1">
      <c r="C248" s="21"/>
      <c r="D248" s="265"/>
      <c r="E248" s="289"/>
      <c r="F248" s="289"/>
      <c r="G248" s="289"/>
      <c r="H248" s="289"/>
      <c r="I248" s="289"/>
      <c r="J248" s="289"/>
      <c r="K248" s="289"/>
      <c r="L248" s="289"/>
      <c r="M248" s="289"/>
      <c r="N248" s="290"/>
    </row>
    <row r="249" spans="3:14" ht="15.75" thickTop="1" thickBot="1">
      <c r="C249" s="291"/>
      <c r="D249" s="292"/>
      <c r="E249" s="293"/>
      <c r="F249" s="293"/>
      <c r="G249" s="293"/>
      <c r="H249" s="293"/>
      <c r="I249" s="293"/>
      <c r="J249" s="293"/>
      <c r="K249" s="293"/>
      <c r="L249" s="293"/>
      <c r="M249" s="293"/>
      <c r="N249" s="294"/>
    </row>
    <row r="250" spans="3:14" ht="14.25" hidden="1" outlineLevel="1">
      <c r="C250" s="295"/>
      <c r="D250" s="296"/>
      <c r="E250" s="296"/>
      <c r="F250" s="296"/>
      <c r="G250" s="296"/>
      <c r="H250" s="296"/>
      <c r="I250" s="296"/>
      <c r="J250" s="296"/>
      <c r="K250" s="296"/>
      <c r="L250" s="296"/>
      <c r="M250" s="296"/>
      <c r="N250" s="297"/>
    </row>
    <row r="251" spans="3:14" ht="15" hidden="1" outlineLevel="1" thickBot="1">
      <c r="C251" s="298"/>
      <c r="D251" s="299"/>
      <c r="E251" s="299"/>
      <c r="F251" s="299"/>
      <c r="G251" s="299"/>
      <c r="H251" s="299"/>
      <c r="I251" s="299"/>
      <c r="J251" s="299"/>
      <c r="K251" s="299"/>
      <c r="L251" s="299"/>
      <c r="M251" s="299"/>
      <c r="N251" s="300"/>
    </row>
    <row r="252" spans="3:14" ht="14.25" collapsed="1">
      <c r="C252" s="301"/>
      <c r="D252" s="302"/>
      <c r="E252" s="302"/>
      <c r="F252" s="302"/>
      <c r="G252" s="302"/>
      <c r="H252" s="302"/>
      <c r="I252" s="302"/>
      <c r="J252" s="302"/>
      <c r="K252" s="302"/>
      <c r="L252" s="302"/>
      <c r="M252" s="302"/>
      <c r="N252" s="302"/>
    </row>
    <row r="264" spans="3:14" customFormat="1">
      <c r="C264" s="303"/>
    </row>
    <row r="265" spans="3:14" customFormat="1">
      <c r="C265" s="304" t="s">
        <v>286</v>
      </c>
      <c r="J265" s="305"/>
    </row>
    <row r="266" spans="3:14" customFormat="1" ht="25.5" hidden="1" outlineLevel="1">
      <c r="C266" s="306" t="s">
        <v>287</v>
      </c>
      <c r="D266" s="307" t="s">
        <v>288</v>
      </c>
      <c r="E266" s="307" t="s">
        <v>289</v>
      </c>
      <c r="F266" s="308"/>
      <c r="J266" s="307"/>
      <c r="K266" s="307"/>
      <c r="L266" s="307"/>
      <c r="M266" s="307"/>
      <c r="N266" s="307"/>
    </row>
    <row r="267" spans="3:14" customFormat="1" ht="62.25" hidden="1" customHeight="1" outlineLevel="1">
      <c r="C267" s="306" t="s">
        <v>290</v>
      </c>
      <c r="D267" s="307" t="s">
        <v>291</v>
      </c>
      <c r="E267" s="307"/>
      <c r="F267" s="308"/>
      <c r="J267" s="307"/>
      <c r="K267" s="307"/>
      <c r="L267" s="307"/>
      <c r="M267" s="307"/>
      <c r="N267" s="307"/>
    </row>
    <row r="268" spans="3:14" customFormat="1" ht="60.75" hidden="1" customHeight="1" outlineLevel="1">
      <c r="C268" s="306" t="s">
        <v>292</v>
      </c>
      <c r="D268" s="307" t="s">
        <v>293</v>
      </c>
      <c r="E268" s="307"/>
      <c r="F268" s="308"/>
      <c r="J268" s="307"/>
      <c r="K268" s="307"/>
      <c r="L268" s="307"/>
      <c r="M268" s="307"/>
      <c r="N268" s="307"/>
    </row>
    <row r="269" spans="3:14" customFormat="1" ht="73.5" hidden="1" customHeight="1" outlineLevel="1">
      <c r="C269" s="306" t="s">
        <v>294</v>
      </c>
      <c r="D269" s="307" t="s">
        <v>295</v>
      </c>
      <c r="E269" s="307"/>
      <c r="F269" s="308"/>
      <c r="J269" s="307"/>
      <c r="K269" s="307"/>
      <c r="L269" s="307"/>
      <c r="M269" s="307"/>
      <c r="N269" s="307"/>
    </row>
    <row r="270" spans="3:14" customFormat="1" ht="56.25" hidden="1" customHeight="1" outlineLevel="1">
      <c r="C270" s="306" t="s">
        <v>296</v>
      </c>
      <c r="D270" s="307" t="s">
        <v>297</v>
      </c>
      <c r="E270" s="307"/>
      <c r="F270" s="308"/>
      <c r="J270" s="307"/>
      <c r="K270" s="307"/>
      <c r="L270" s="307"/>
      <c r="M270" s="307"/>
      <c r="N270" s="307"/>
    </row>
    <row r="271" spans="3:14" customFormat="1" ht="54" hidden="1" customHeight="1" outlineLevel="1">
      <c r="C271" s="306" t="s">
        <v>298</v>
      </c>
      <c r="D271" s="307" t="s">
        <v>299</v>
      </c>
      <c r="E271" s="307" t="s">
        <v>300</v>
      </c>
      <c r="F271" s="308"/>
      <c r="J271" s="307"/>
      <c r="K271" s="307"/>
      <c r="L271" s="307"/>
      <c r="M271" s="307"/>
      <c r="N271" s="307"/>
    </row>
    <row r="272" spans="3:14" customFormat="1" collapsed="1">
      <c r="C272" s="303"/>
    </row>
    <row r="273" spans="3:7" customFormat="1">
      <c r="C273" s="303"/>
    </row>
    <row r="274" spans="3:7">
      <c r="C274" s="303"/>
      <c r="D274"/>
      <c r="E274"/>
      <c r="F274"/>
      <c r="G274"/>
    </row>
    <row r="275" spans="3:7">
      <c r="C275" s="304" t="s">
        <v>301</v>
      </c>
      <c r="D275"/>
      <c r="E275"/>
      <c r="F275"/>
      <c r="G275"/>
    </row>
    <row r="276" spans="3:7" ht="25.5" hidden="1" outlineLevel="1">
      <c r="C276" s="306" t="s">
        <v>287</v>
      </c>
      <c r="D276" s="307" t="s">
        <v>288</v>
      </c>
      <c r="E276" s="307" t="s">
        <v>289</v>
      </c>
      <c r="F276" s="308"/>
      <c r="G276"/>
    </row>
    <row r="277" spans="3:7" ht="51" hidden="1" outlineLevel="1">
      <c r="C277" s="306" t="s">
        <v>290</v>
      </c>
      <c r="D277" s="307" t="s">
        <v>302</v>
      </c>
      <c r="E277" s="307"/>
      <c r="F277" s="308"/>
      <c r="G277"/>
    </row>
    <row r="278" spans="3:7" ht="51" hidden="1" outlineLevel="1">
      <c r="C278" s="306" t="s">
        <v>292</v>
      </c>
      <c r="D278" s="307" t="s">
        <v>303</v>
      </c>
      <c r="E278" s="307"/>
      <c r="F278" s="308"/>
      <c r="G278"/>
    </row>
    <row r="279" spans="3:7" ht="51" hidden="1" outlineLevel="1">
      <c r="C279" s="306" t="s">
        <v>294</v>
      </c>
      <c r="D279" s="307" t="s">
        <v>304</v>
      </c>
      <c r="E279" s="307"/>
      <c r="F279" s="308"/>
      <c r="G279"/>
    </row>
    <row r="280" spans="3:7" ht="51" hidden="1" outlineLevel="1">
      <c r="C280" s="306" t="s">
        <v>296</v>
      </c>
      <c r="D280" s="307" t="s">
        <v>305</v>
      </c>
      <c r="E280" s="307"/>
      <c r="F280" s="308"/>
      <c r="G280"/>
    </row>
    <row r="281" spans="3:7" ht="51" hidden="1" outlineLevel="1">
      <c r="C281" s="306" t="s">
        <v>298</v>
      </c>
      <c r="D281" s="307" t="s">
        <v>306</v>
      </c>
      <c r="E281" s="307"/>
      <c r="F281" s="308"/>
      <c r="G281"/>
    </row>
    <row r="282" spans="3:7" collapsed="1"/>
  </sheetData>
  <dataConsolidate link="1"/>
  <mergeCells count="282">
    <mergeCell ref="D249:N249"/>
    <mergeCell ref="D250:N250"/>
    <mergeCell ref="D251:N251"/>
    <mergeCell ref="D252:N252"/>
    <mergeCell ref="C240:C249"/>
    <mergeCell ref="D240:N240"/>
    <mergeCell ref="E241:N241"/>
    <mergeCell ref="E242:N242"/>
    <mergeCell ref="E243:N243"/>
    <mergeCell ref="E244:N244"/>
    <mergeCell ref="E245:N245"/>
    <mergeCell ref="E246:N246"/>
    <mergeCell ref="E247:N247"/>
    <mergeCell ref="E248:N248"/>
    <mergeCell ref="E234:N234"/>
    <mergeCell ref="E235:N235"/>
    <mergeCell ref="E236:N236"/>
    <mergeCell ref="E237:N237"/>
    <mergeCell ref="E238:N238"/>
    <mergeCell ref="E239:N239"/>
    <mergeCell ref="G226:H226"/>
    <mergeCell ref="I226:N226"/>
    <mergeCell ref="G227:H227"/>
    <mergeCell ref="I227:N227"/>
    <mergeCell ref="E228:N228"/>
    <mergeCell ref="E233:N233"/>
    <mergeCell ref="G223:H223"/>
    <mergeCell ref="I223:N223"/>
    <mergeCell ref="G224:H224"/>
    <mergeCell ref="I224:N224"/>
    <mergeCell ref="G225:H225"/>
    <mergeCell ref="I225:N225"/>
    <mergeCell ref="G220:H220"/>
    <mergeCell ref="I220:N220"/>
    <mergeCell ref="G221:H221"/>
    <mergeCell ref="I221:N221"/>
    <mergeCell ref="G222:H222"/>
    <mergeCell ref="I222:N222"/>
    <mergeCell ref="E210:N210"/>
    <mergeCell ref="E216:N216"/>
    <mergeCell ref="G218:H218"/>
    <mergeCell ref="I218:N218"/>
    <mergeCell ref="G219:H219"/>
    <mergeCell ref="I219:N219"/>
    <mergeCell ref="E187:N187"/>
    <mergeCell ref="E188:N188"/>
    <mergeCell ref="C189:C239"/>
    <mergeCell ref="D189:N189"/>
    <mergeCell ref="E190:N190"/>
    <mergeCell ref="I191:J206"/>
    <mergeCell ref="N191:N206"/>
    <mergeCell ref="E207:N207"/>
    <mergeCell ref="E208:N208"/>
    <mergeCell ref="E209:N209"/>
    <mergeCell ref="E181:N181"/>
    <mergeCell ref="E182:N182"/>
    <mergeCell ref="E183:N183"/>
    <mergeCell ref="E184:N184"/>
    <mergeCell ref="E185:N185"/>
    <mergeCell ref="E186:N186"/>
    <mergeCell ref="E175:N175"/>
    <mergeCell ref="E176:N176"/>
    <mergeCell ref="E177:N177"/>
    <mergeCell ref="E178:N178"/>
    <mergeCell ref="E179:N179"/>
    <mergeCell ref="E180:N180"/>
    <mergeCell ref="E169:N169"/>
    <mergeCell ref="E170:N170"/>
    <mergeCell ref="E171:N171"/>
    <mergeCell ref="E172:N172"/>
    <mergeCell ref="E173:N173"/>
    <mergeCell ref="E174:N174"/>
    <mergeCell ref="E163:N163"/>
    <mergeCell ref="E164:N164"/>
    <mergeCell ref="E165:N165"/>
    <mergeCell ref="E166:N166"/>
    <mergeCell ref="E167:N167"/>
    <mergeCell ref="E168:N168"/>
    <mergeCell ref="E157:N157"/>
    <mergeCell ref="E158:N158"/>
    <mergeCell ref="E159:N159"/>
    <mergeCell ref="E160:N160"/>
    <mergeCell ref="E161:N161"/>
    <mergeCell ref="E162:N162"/>
    <mergeCell ref="E151:N151"/>
    <mergeCell ref="E152:N152"/>
    <mergeCell ref="E153:N153"/>
    <mergeCell ref="E154:N154"/>
    <mergeCell ref="E155:N155"/>
    <mergeCell ref="E156:N156"/>
    <mergeCell ref="E142:N142"/>
    <mergeCell ref="E143:N143"/>
    <mergeCell ref="E144:N144"/>
    <mergeCell ref="C145:C188"/>
    <mergeCell ref="D145:N145"/>
    <mergeCell ref="E146:N146"/>
    <mergeCell ref="E147:N147"/>
    <mergeCell ref="D148:N148"/>
    <mergeCell ref="E149:N149"/>
    <mergeCell ref="E150:N150"/>
    <mergeCell ref="E127:N127"/>
    <mergeCell ref="E128:N128"/>
    <mergeCell ref="E129:N129"/>
    <mergeCell ref="E130:N130"/>
    <mergeCell ref="E131:N131"/>
    <mergeCell ref="C132:C144"/>
    <mergeCell ref="D132:N132"/>
    <mergeCell ref="E134:N134"/>
    <mergeCell ref="E135:N135"/>
    <mergeCell ref="D136:D137"/>
    <mergeCell ref="E124:F124"/>
    <mergeCell ref="G124:H124"/>
    <mergeCell ref="I124:J124"/>
    <mergeCell ref="K124:N124"/>
    <mergeCell ref="D125:D126"/>
    <mergeCell ref="E125:F125"/>
    <mergeCell ref="G125:H125"/>
    <mergeCell ref="I125:J125"/>
    <mergeCell ref="K125:N125"/>
    <mergeCell ref="E126:N126"/>
    <mergeCell ref="E118:N118"/>
    <mergeCell ref="E119:N119"/>
    <mergeCell ref="D120:N120"/>
    <mergeCell ref="E121:N121"/>
    <mergeCell ref="D122:D123"/>
    <mergeCell ref="E122:N122"/>
    <mergeCell ref="E123:F123"/>
    <mergeCell ref="G123:H123"/>
    <mergeCell ref="I123:J123"/>
    <mergeCell ref="K123:N123"/>
    <mergeCell ref="E113:N113"/>
    <mergeCell ref="E114:N114"/>
    <mergeCell ref="D115:D117"/>
    <mergeCell ref="E115:N115"/>
    <mergeCell ref="E116:H116"/>
    <mergeCell ref="J116:N116"/>
    <mergeCell ref="E117:H117"/>
    <mergeCell ref="J117:N117"/>
    <mergeCell ref="H110:J110"/>
    <mergeCell ref="K110:N110"/>
    <mergeCell ref="E111:G111"/>
    <mergeCell ref="H111:J111"/>
    <mergeCell ref="K111:N111"/>
    <mergeCell ref="E112:N112"/>
    <mergeCell ref="E104:I104"/>
    <mergeCell ref="J104:N104"/>
    <mergeCell ref="E105:I105"/>
    <mergeCell ref="J105:N105"/>
    <mergeCell ref="C106:C131"/>
    <mergeCell ref="D106:N106"/>
    <mergeCell ref="E107:N107"/>
    <mergeCell ref="E108:N108"/>
    <mergeCell ref="E109:N109"/>
    <mergeCell ref="E110:G110"/>
    <mergeCell ref="E99:N99"/>
    <mergeCell ref="D100:N100"/>
    <mergeCell ref="E101:N101"/>
    <mergeCell ref="E102:N102"/>
    <mergeCell ref="E103:I103"/>
    <mergeCell ref="J103:N103"/>
    <mergeCell ref="E70:N70"/>
    <mergeCell ref="E78:J78"/>
    <mergeCell ref="D79:N79"/>
    <mergeCell ref="E90:N90"/>
    <mergeCell ref="E91:N91"/>
    <mergeCell ref="D92:N92"/>
    <mergeCell ref="E61:N61"/>
    <mergeCell ref="E62:N62"/>
    <mergeCell ref="D63:N63"/>
    <mergeCell ref="E67:N67"/>
    <mergeCell ref="E68:N68"/>
    <mergeCell ref="D69:N69"/>
    <mergeCell ref="C52:C105"/>
    <mergeCell ref="D52:N52"/>
    <mergeCell ref="D53:N53"/>
    <mergeCell ref="E54:N54"/>
    <mergeCell ref="E55:N55"/>
    <mergeCell ref="E56:N56"/>
    <mergeCell ref="E57:N57"/>
    <mergeCell ref="E58:N58"/>
    <mergeCell ref="E59:N59"/>
    <mergeCell ref="E60:N60"/>
    <mergeCell ref="D50:D51"/>
    <mergeCell ref="E50:F50"/>
    <mergeCell ref="G50:H50"/>
    <mergeCell ref="I50:J50"/>
    <mergeCell ref="K50:N50"/>
    <mergeCell ref="E51:N51"/>
    <mergeCell ref="E48:F48"/>
    <mergeCell ref="G48:H48"/>
    <mergeCell ref="I48:J48"/>
    <mergeCell ref="K48:N48"/>
    <mergeCell ref="E49:F49"/>
    <mergeCell ref="G49:H49"/>
    <mergeCell ref="I49:J49"/>
    <mergeCell ref="K49:N49"/>
    <mergeCell ref="E45:N45"/>
    <mergeCell ref="E46:F46"/>
    <mergeCell ref="G46:H46"/>
    <mergeCell ref="I46:J46"/>
    <mergeCell ref="K46:N46"/>
    <mergeCell ref="E47:F47"/>
    <mergeCell ref="G47:H47"/>
    <mergeCell ref="I47:J47"/>
    <mergeCell ref="K47:N47"/>
    <mergeCell ref="K42:N42"/>
    <mergeCell ref="D43:D44"/>
    <mergeCell ref="E43:F43"/>
    <mergeCell ref="G43:H43"/>
    <mergeCell ref="I43:J43"/>
    <mergeCell ref="K43:N43"/>
    <mergeCell ref="E44:N44"/>
    <mergeCell ref="E39:N39"/>
    <mergeCell ref="E40:N40"/>
    <mergeCell ref="D41:D42"/>
    <mergeCell ref="E41:F41"/>
    <mergeCell ref="G41:H41"/>
    <mergeCell ref="I41:J41"/>
    <mergeCell ref="K41:N41"/>
    <mergeCell ref="E42:F42"/>
    <mergeCell ref="G42:H42"/>
    <mergeCell ref="I42:J42"/>
    <mergeCell ref="E33:N33"/>
    <mergeCell ref="E34:N34"/>
    <mergeCell ref="E35:N35"/>
    <mergeCell ref="E36:N36"/>
    <mergeCell ref="E37:N37"/>
    <mergeCell ref="E38:H38"/>
    <mergeCell ref="I38:N38"/>
    <mergeCell ref="C28:C51"/>
    <mergeCell ref="D28:N28"/>
    <mergeCell ref="D29:N29"/>
    <mergeCell ref="E30:F30"/>
    <mergeCell ref="G30:H30"/>
    <mergeCell ref="I30:J30"/>
    <mergeCell ref="K30:N30"/>
    <mergeCell ref="E31:N31"/>
    <mergeCell ref="D32:D35"/>
    <mergeCell ref="E32:N32"/>
    <mergeCell ref="E25:N25"/>
    <mergeCell ref="E26:N26"/>
    <mergeCell ref="E27:F27"/>
    <mergeCell ref="G27:H27"/>
    <mergeCell ref="I27:J27"/>
    <mergeCell ref="K27:L27"/>
    <mergeCell ref="M27:N27"/>
    <mergeCell ref="E23:F23"/>
    <mergeCell ref="G23:H23"/>
    <mergeCell ref="I23:J23"/>
    <mergeCell ref="K23:L23"/>
    <mergeCell ref="M23:N23"/>
    <mergeCell ref="E24:F24"/>
    <mergeCell ref="G24:H24"/>
    <mergeCell ref="I24:J24"/>
    <mergeCell ref="K24:L24"/>
    <mergeCell ref="M24:N24"/>
    <mergeCell ref="E17:N17"/>
    <mergeCell ref="E18:N18"/>
    <mergeCell ref="E19:N19"/>
    <mergeCell ref="E20:N20"/>
    <mergeCell ref="E21:N21"/>
    <mergeCell ref="E22:F22"/>
    <mergeCell ref="G22:H22"/>
    <mergeCell ref="I22:J22"/>
    <mergeCell ref="K22:L22"/>
    <mergeCell ref="M22:N22"/>
    <mergeCell ref="C8:C27"/>
    <mergeCell ref="D8:N8"/>
    <mergeCell ref="E9:N9"/>
    <mergeCell ref="E10:N10"/>
    <mergeCell ref="E11:N11"/>
    <mergeCell ref="E12:N12"/>
    <mergeCell ref="E13:N13"/>
    <mergeCell ref="E14:N14"/>
    <mergeCell ref="E15:N15"/>
    <mergeCell ref="E16:N16"/>
    <mergeCell ref="K2:M2"/>
    <mergeCell ref="K3:M3"/>
    <mergeCell ref="K4:M4"/>
    <mergeCell ref="K5:M5"/>
    <mergeCell ref="D6:N6"/>
    <mergeCell ref="D7:N7"/>
  </mergeCells>
  <printOptions horizontalCentered="1"/>
  <pageMargins left="0.15748031496062992" right="0.19685039370078741" top="0.19685039370078741" bottom="0.19685039370078741" header="0.19685039370078741" footer="0.23622047244094491"/>
  <pageSetup paperSize="9" scale="38" fitToHeight="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ПаспортРУС</vt:lpstr>
      <vt:lpstr>ПаспортEng</vt:lpstr>
      <vt:lpstr>БП-рус</vt:lpstr>
      <vt:lpstr>БП-Eng.</vt:lpstr>
      <vt:lpstr>'БП-Eng.'!Область_печати</vt:lpstr>
      <vt:lpstr>'БП-рус'!Область_печати</vt:lpstr>
      <vt:lpstr>ПаспортEng!Область_печати</vt:lpstr>
      <vt:lpstr>ПаспортРУС!Область_печати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Nigmanov Zafar</dc:creator>
  <cp:lastModifiedBy>Nigmanov Zafar</cp:lastModifiedBy>
  <cp:lastPrinted>2021-04-27T15:36:42Z</cp:lastPrinted>
  <dcterms:created xsi:type="dcterms:W3CDTF">2021-04-27T15:34:50Z</dcterms:created>
  <dcterms:modified xsi:type="dcterms:W3CDTF">2021-04-27T15:36:59Z</dcterms:modified>
</cp:coreProperties>
</file>