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CRP\АПИИ\АПИИ янв-фев 2021\202-234 январь-февраль\2. Готовые\Сетка рябица\"/>
    </mc:Choice>
  </mc:AlternateContent>
  <xr:revisionPtr revIDLastSave="0" documentId="13_ncr:1_{E427AA60-E799-468C-AC58-4E3FB5D029A4}" xr6:coauthVersionLast="44" xr6:coauthVersionMax="44" xr10:uidLastSave="{00000000-0000-0000-0000-000000000000}"/>
  <bookViews>
    <workbookView xWindow="-120" yWindow="-120" windowWidth="29040" windowHeight="15840" activeTab="3" xr2:uid="{164F8C4F-CA12-4FCE-87B0-433838A3D038}"/>
  </bookViews>
  <sheets>
    <sheet name="ПаспортРУС" sheetId="1" r:id="rId1"/>
    <sheet name="ПаспортEng" sheetId="2" r:id="rId2"/>
    <sheet name="Форма-отчета 22" sheetId="3" r:id="rId3"/>
    <sheet name="БП-Eng"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 localSheetId="3">#REF!</definedName>
    <definedName name="\" localSheetId="2">#REF!</definedName>
    <definedName name="\">#REF!</definedName>
    <definedName name="\a">#N/A</definedName>
    <definedName name="\b">#N/A</definedName>
    <definedName name="\p">#N/A</definedName>
    <definedName name="\z">#N/A</definedName>
    <definedName name="_????" localSheetId="3">#REF!</definedName>
    <definedName name="_????" localSheetId="2">#REF!</definedName>
    <definedName name="_????">#REF!</definedName>
    <definedName name="__????" localSheetId="3">#REF!</definedName>
    <definedName name="__????" localSheetId="2">#REF!</definedName>
    <definedName name="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localSheetId="3" hidden="1">{"'Monthly 1997'!$A$3:$S$89"}</definedName>
    <definedName name="__________________________________a12" localSheetId="2" hidden="1">{"'Monthly 1997'!$A$3:$S$89"}</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localSheetId="3" hidden="1">#REF!</definedName>
    <definedName name="________________________________A1" localSheetId="2" hidden="1">#REF!</definedName>
    <definedName name="________________________________A1" hidden="1">#REF!</definedName>
    <definedName name="________________________________a12" localSheetId="3" hidden="1">{"'Monthly 1997'!$A$3:$S$89"}</definedName>
    <definedName name="________________________________a12" localSheetId="2" hidden="1">{"'Monthly 1997'!$A$3:$S$89"}</definedName>
    <definedName name="________________________________a12" hidden="1">{"'Monthly 1997'!$A$3:$S$89"}</definedName>
    <definedName name="________________________________xlfn.BAHTTEXT" hidden="1">#NAME?</definedName>
    <definedName name="_______________________________A1" localSheetId="3" hidden="1">#REF!</definedName>
    <definedName name="_______________________________A1" localSheetId="2" hidden="1">#REF!</definedName>
    <definedName name="_______________________________A1" hidden="1">#REF!</definedName>
    <definedName name="_______________________________xlfn.BAHTTEXT" hidden="1">#NAME?</definedName>
    <definedName name="______________________________a12" localSheetId="3" hidden="1">{"'Monthly 1997'!$A$3:$S$89"}</definedName>
    <definedName name="______________________________a12" localSheetId="2" hidden="1">{"'Monthly 1997'!$A$3:$S$89"}</definedName>
    <definedName name="______________________________a12" hidden="1">{"'Monthly 1997'!$A$3:$S$89"}</definedName>
    <definedName name="______________________________xlfn.BAHTTEXT" hidden="1">#NAME?</definedName>
    <definedName name="_____________________________A1" localSheetId="3" hidden="1">#REF!</definedName>
    <definedName name="_____________________________A1" localSheetId="2" hidden="1">#REF!</definedName>
    <definedName name="_____________________________A1" hidden="1">#REF!</definedName>
    <definedName name="_____________________________xlfn.BAHTTEXT" hidden="1">#NAME?</definedName>
    <definedName name="____________________________A1" localSheetId="3" hidden="1">#REF!</definedName>
    <definedName name="____________________________A1" localSheetId="2" hidden="1">#REF!</definedName>
    <definedName name="____________________________A1" hidden="1">#REF!</definedName>
    <definedName name="____________________________a12" localSheetId="3" hidden="1">{"'Monthly 1997'!$A$3:$S$89"}</definedName>
    <definedName name="____________________________a12" localSheetId="2" hidden="1">{"'Monthly 1997'!$A$3:$S$89"}</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localSheetId="3" hidden="1">#REF!</definedName>
    <definedName name="__________________________A1" localSheetId="2" hidden="1">#REF!</definedName>
    <definedName name="__________________________A1" hidden="1">#REF!</definedName>
    <definedName name="__________________________a12" localSheetId="3" hidden="1">{"'Monthly 1997'!$A$3:$S$89"}</definedName>
    <definedName name="__________________________a12" localSheetId="2" hidden="1">{"'Monthly 1997'!$A$3:$S$89"}</definedName>
    <definedName name="__________________________a12" hidden="1">{"'Monthly 1997'!$A$3:$S$89"}</definedName>
    <definedName name="__________________________xlfn.BAHTTEXT" hidden="1">#NAME?</definedName>
    <definedName name="_________________________A1" localSheetId="3" hidden="1">#REF!</definedName>
    <definedName name="_________________________A1" localSheetId="2" hidden="1">#REF!</definedName>
    <definedName name="_________________________A1" hidden="1">#REF!</definedName>
    <definedName name="_________________________a12" localSheetId="3" hidden="1">{"'Monthly 1997'!$A$3:$S$89"}</definedName>
    <definedName name="_________________________a12" localSheetId="2" hidden="1">{"'Monthly 1997'!$A$3:$S$89"}</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localSheetId="3" hidden="1">#REF!</definedName>
    <definedName name="________________________A1" localSheetId="2" hidden="1">#REF!</definedName>
    <definedName name="________________________A1" hidden="1">#REF!</definedName>
    <definedName name="________________________A65900">#REF!</definedName>
    <definedName name="________________________xlfn.BAHTTEXT" hidden="1">#NAME?</definedName>
    <definedName name="_______________________A1" localSheetId="3" hidden="1">#REF!</definedName>
    <definedName name="_______________________A1" localSheetId="2" hidden="1">#REF!</definedName>
    <definedName name="_______________________A1" hidden="1">#REF!</definedName>
    <definedName name="_______________________A65555">#REF!</definedName>
    <definedName name="_______________________A65655">#REF!</definedName>
    <definedName name="_______________________A65900">#REF!</definedName>
    <definedName name="_______________________xlfn.BAHTTEXT" hidden="1">#NAME?</definedName>
    <definedName name="______________________A1" localSheetId="3" hidden="1">#REF!</definedName>
    <definedName name="______________________A1" localSheetId="2" hidden="1">#REF!</definedName>
    <definedName name="______________________A1" hidden="1">#REF!</definedName>
    <definedName name="______________________A65555">#REF!</definedName>
    <definedName name="______________________A65655">#REF!</definedName>
    <definedName name="______________________A65900">#REF!</definedName>
    <definedName name="______________________day3">#REF!</definedName>
    <definedName name="______________________day4">#REF!</definedName>
    <definedName name="______________________xlfn.BAHTTEXT" hidden="1">#NAME?</definedName>
    <definedName name="_____________________A1" localSheetId="3" hidden="1">#REF!</definedName>
    <definedName name="_____________________A1" localSheetId="2" hidden="1">#REF!</definedName>
    <definedName name="_____________________A1" hidden="1">#REF!</definedName>
    <definedName name="_____________________a12" localSheetId="3" hidden="1">{"'Monthly 1997'!$A$3:$S$89"}</definedName>
    <definedName name="_____________________a12" localSheetId="2" hidden="1">{"'Monthly 1997'!$A$3:$S$89"}</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day3">#REF!</definedName>
    <definedName name="_____________________day4">#REF!</definedName>
    <definedName name="_____________________xlfn.BAHTTEXT" hidden="1">#NAME?</definedName>
    <definedName name="____________________A1" localSheetId="3" hidden="1">#REF!</definedName>
    <definedName name="____________________A1" localSheetId="2" hidden="1">#REF!</definedName>
    <definedName name="____________________A1" hidden="1">#REF!</definedName>
    <definedName name="____________________a12" localSheetId="3" hidden="1">{"'Monthly 1997'!$A$3:$S$89"}</definedName>
    <definedName name="____________________a12" localSheetId="2" hidden="1">{"'Monthly 1997'!$A$3:$S$89"}</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day3">#REF!</definedName>
    <definedName name="____________________day4">#REF!</definedName>
    <definedName name="____________________xlfn.BAHTTEXT" hidden="1">#NAME?</definedName>
    <definedName name="___________________A1" localSheetId="3" hidden="1">#REF!</definedName>
    <definedName name="___________________A1" localSheetId="2" hidden="1">#REF!</definedName>
    <definedName name="___________________A1" hidden="1">#REF!</definedName>
    <definedName name="___________________a12" localSheetId="3" hidden="1">{"'Monthly 1997'!$A$3:$S$89"}</definedName>
    <definedName name="___________________a12" localSheetId="2" hidden="1">{"'Monthly 1997'!$A$3:$S$89"}</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day3">#REF!</definedName>
    <definedName name="___________________day4">#REF!</definedName>
    <definedName name="___________________xlfn.BAHTTEXT" hidden="1">#NAME?</definedName>
    <definedName name="__________________A1" localSheetId="3" hidden="1">#REF!</definedName>
    <definedName name="__________________A1" localSheetId="2" hidden="1">#REF!</definedName>
    <definedName name="__________________A1" hidden="1">#REF!</definedName>
    <definedName name="__________________a12" localSheetId="3" hidden="1">{"'Monthly 1997'!$A$3:$S$89"}</definedName>
    <definedName name="__________________a12" localSheetId="2" hidden="1">{"'Monthly 1997'!$A$3:$S$89"}</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day3">#REF!</definedName>
    <definedName name="__________________day4">#REF!</definedName>
    <definedName name="__________________xlfn.BAHTTEXT" hidden="1">#NAME?</definedName>
    <definedName name="_________________A1" localSheetId="3" hidden="1">#REF!</definedName>
    <definedName name="_________________A1" localSheetId="2" hidden="1">#REF!</definedName>
    <definedName name="_________________A1" hidden="1">#REF!</definedName>
    <definedName name="_________________a12" localSheetId="3" hidden="1">{"'Monthly 1997'!$A$3:$S$89"}</definedName>
    <definedName name="_________________a12" localSheetId="2" hidden="1">{"'Monthly 1997'!$A$3:$S$89"}</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day3">#REF!</definedName>
    <definedName name="_________________day4">#REF!</definedName>
    <definedName name="_________________xlfn.BAHTTEXT" hidden="1">#NAME?</definedName>
    <definedName name="________________A1" localSheetId="3" hidden="1">#REF!</definedName>
    <definedName name="________________A1" localSheetId="2" hidden="1">#REF!</definedName>
    <definedName name="________________A1" hidden="1">#REF!</definedName>
    <definedName name="________________a12" localSheetId="3" hidden="1">{"'Monthly 1997'!$A$3:$S$89"}</definedName>
    <definedName name="________________a12" localSheetId="2" hidden="1">{"'Monthly 1997'!$A$3:$S$89"}</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day3">#REF!</definedName>
    <definedName name="________________day4">#REF!</definedName>
    <definedName name="________________xlfn.BAHTTEXT" hidden="1">#NAME?</definedName>
    <definedName name="_______________a12" localSheetId="3" hidden="1">{"'Monthly 1997'!$A$3:$S$89"}</definedName>
    <definedName name="_______________a12" localSheetId="2" hidden="1">{"'Monthly 1997'!$A$3:$S$89"}</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day3">#REF!</definedName>
    <definedName name="_______________day4">#REF!</definedName>
    <definedName name="_______________xlfn.BAHTTEXT" hidden="1">#NAME?</definedName>
    <definedName name="______________A1" localSheetId="3" hidden="1">#REF!</definedName>
    <definedName name="______________A1" localSheetId="2" hidden="1">#REF!</definedName>
    <definedName name="______________A1" hidden="1">#REF!</definedName>
    <definedName name="______________A65555">#REF!</definedName>
    <definedName name="______________A65655">#REF!</definedName>
    <definedName name="______________A65900">#REF!</definedName>
    <definedName name="______________A999999">#N/A</definedName>
    <definedName name="______________day3">#REF!</definedName>
    <definedName name="______________day4">#REF!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localSheetId="3" hidden="1">#REF!</definedName>
    <definedName name="_____________A1" localSheetId="2" hidden="1">#REF!</definedName>
    <definedName name="_____________A1" hidden="1">#REF!</definedName>
    <definedName name="_____________a12" localSheetId="3" hidden="1">{"'Monthly 1997'!$A$3:$S$89"}</definedName>
    <definedName name="_____________a12" localSheetId="2" hidden="1">{"'Monthly 1997'!$A$3:$S$89"}</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localSheetId="3" hidden="1">#REF!</definedName>
    <definedName name="____________A1" localSheetId="2" hidden="1">#REF!</definedName>
    <definedName name="____________A1" hidden="1">#REF!</definedName>
    <definedName name="____________a12" localSheetId="3" hidden="1">{"'Monthly 1997'!$A$3:$S$89"}</definedName>
    <definedName name="____________a12" localSheetId="2" hidden="1">{"'Monthly 1997'!$A$3:$S$89"}</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localSheetId="3" hidden="1">#REF!</definedName>
    <definedName name="___________A1" localSheetId="2" hidden="1">#REF!</definedName>
    <definedName name="___________A1" hidden="1">#REF!</definedName>
    <definedName name="___________a12" localSheetId="3" hidden="1">{"'Monthly 1997'!$A$3:$S$89"}</definedName>
    <definedName name="___________a12" localSheetId="2" hidden="1">{"'Monthly 1997'!$A$3:$S$89"}</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localSheetId="3" hidden="1">#REF!</definedName>
    <definedName name="__________A1" localSheetId="2" hidden="1">#REF!</definedName>
    <definedName name="__________A1" hidden="1">#REF!</definedName>
    <definedName name="__________a12" localSheetId="3" hidden="1">{"'Monthly 1997'!$A$3:$S$89"}</definedName>
    <definedName name="__________a12" localSheetId="2" hidden="1">{"'Monthly 1997'!$A$3:$S$89"}</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localSheetId="3" hidden="1">#REF!</definedName>
    <definedName name="_________A1" localSheetId="2" hidden="1">#REF!</definedName>
    <definedName name="_________A1" hidden="1">#REF!</definedName>
    <definedName name="_________a12" localSheetId="3" hidden="1">{"'Monthly 1997'!$A$3:$S$89"}</definedName>
    <definedName name="_________a12" localSheetId="2" hidden="1">{"'Monthly 1997'!$A$3:$S$89"}</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M100000">#REF!</definedName>
    <definedName name="_________M66002">#REF!</definedName>
    <definedName name="_________M67002">#REF!</definedName>
    <definedName name="_________M68000">#REF!</definedName>
    <definedName name="_________M68002">#REF!</definedName>
    <definedName name="_________M70000">#REF!</definedName>
    <definedName name="_________M90000">#REF!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localSheetId="3" hidden="1">#REF!</definedName>
    <definedName name="________A1" localSheetId="2" hidden="1">#REF!</definedName>
    <definedName name="________A1" hidden="1">#REF!</definedName>
    <definedName name="________a12" localSheetId="3" hidden="1">{"'Monthly 1997'!$A$3:$S$89"}</definedName>
    <definedName name="________a12" localSheetId="2" hidden="1">{"'Monthly 1997'!$A$3:$S$89"}</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#N/A</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localSheetId="3" hidden="1">#REF!</definedName>
    <definedName name="_______A1" localSheetId="2" hidden="1">#REF!</definedName>
    <definedName name="_______A1" hidden="1">#REF!</definedName>
    <definedName name="_______a12" localSheetId="3" hidden="1">{"'Monthly 1997'!$A$3:$S$89"}</definedName>
    <definedName name="_______a12" localSheetId="2" hidden="1">{"'Monthly 1997'!$A$3:$S$89"}</definedName>
    <definedName name="_______a12" hidden="1">{"'Monthly 1997'!$A$3:$S$89"}</definedName>
    <definedName name="_______A20">#REF!</definedName>
    <definedName name="_______A65555">#REF!</definedName>
    <definedName name="_______A65655">#REF!</definedName>
    <definedName name="_______A65900">#REF!</definedName>
    <definedName name="_______A999999">#N/A</definedName>
    <definedName name="_______AT1" localSheetId="3" hidden="1">{#N/A,#N/A,FALSE,"인원";#N/A,#N/A,FALSE,"비용2";#N/A,#N/A,FALSE,"비용1";#N/A,#N/A,FALSE,"비용";#N/A,#N/A,FALSE,"보증2";#N/A,#N/A,FALSE,"보증1";#N/A,#N/A,FALSE,"보증";#N/A,#N/A,FALSE,"손익1";#N/A,#N/A,FALSE,"손익";#N/A,#N/A,FALSE,"부서별매출";#N/A,#N/A,FALSE,"매출"}</definedName>
    <definedName name="_______AT1" localSheetId="2" hidden="1">{#N/A,#N/A,FALSE,"인원";#N/A,#N/A,FALSE,"비용2";#N/A,#N/A,FALSE,"비용1";#N/A,#N/A,FALSE,"비용";#N/A,#N/A,FALSE,"보증2";#N/A,#N/A,FALSE,"보증1";#N/A,#N/A,FALSE,"보증";#N/A,#N/A,FALSE,"손익1";#N/A,#N/A,FALSE,"손익";#N/A,#N/A,FALSE,"부서별매출";#N/A,#N/A,FALSE,"매출"}</definedName>
    <definedName name="_______AT1" hidden="1">{#N/A,#N/A,FALSE,"인원";#N/A,#N/A,FALSE,"비용2";#N/A,#N/A,FALSE,"비용1";#N/A,#N/A,FALSE,"비용";#N/A,#N/A,FALSE,"보증2";#N/A,#N/A,FALSE,"보증1";#N/A,#N/A,FALSE,"보증";#N/A,#N/A,FALSE,"손익1";#N/A,#N/A,FALSE,"손익";#N/A,#N/A,FALSE,"부서별매출";#N/A,#N/A,FALSE,"매출"}</definedName>
    <definedName name="_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localSheetId="3" hidden="1">{#N/A,#N/A,FALSE,"인원";#N/A,#N/A,FALSE,"비용2";#N/A,#N/A,FALSE,"비용1";#N/A,#N/A,FALSE,"비용";#N/A,#N/A,FALSE,"보증2";#N/A,#N/A,FALSE,"보증1";#N/A,#N/A,FALSE,"보증";#N/A,#N/A,FALSE,"손익1";#N/A,#N/A,FALSE,"손익";#N/A,#N/A,FALSE,"부서별매출";#N/A,#N/A,FALSE,"매출"}</definedName>
    <definedName name="_______AT3" localSheetId="2" hidden="1">{#N/A,#N/A,FALSE,"인원";#N/A,#N/A,FALSE,"비용2";#N/A,#N/A,FALSE,"비용1";#N/A,#N/A,FALSE,"비용";#N/A,#N/A,FALSE,"보증2";#N/A,#N/A,FALSE,"보증1";#N/A,#N/A,FALSE,"보증";#N/A,#N/A,FALSE,"손익1";#N/A,#N/A,FALSE,"손익";#N/A,#N/A,FALSE,"부서별매출";#N/A,#N/A,FALSE,"매출"}</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day3">#REF!</definedName>
    <definedName name="_______day4">#REF!</definedName>
    <definedName name="_______J200" localSheetId="3" hidden="1">{#N/A,#N/A,FALSE,"인원";#N/A,#N/A,FALSE,"비용2";#N/A,#N/A,FALSE,"비용1";#N/A,#N/A,FALSE,"비용";#N/A,#N/A,FALSE,"보증2";#N/A,#N/A,FALSE,"보증1";#N/A,#N/A,FALSE,"보증";#N/A,#N/A,FALSE,"손익1";#N/A,#N/A,FALSE,"손익";#N/A,#N/A,FALSE,"부서별매출";#N/A,#N/A,FALSE,"매출"}</definedName>
    <definedName name="_______J200" localSheetId="2" hidden="1">{#N/A,#N/A,FALSE,"인원";#N/A,#N/A,FALSE,"비용2";#N/A,#N/A,FALSE,"비용1";#N/A,#N/A,FALSE,"비용";#N/A,#N/A,FALSE,"보증2";#N/A,#N/A,FALSE,"보증1";#N/A,#N/A,FALSE,"보증";#N/A,#N/A,FALSE,"손익1";#N/A,#N/A,FALSE,"손익";#N/A,#N/A,FALSE,"부서별매출";#N/A,#N/A,FALSE,"매출"}</definedName>
    <definedName name="_______J200" hidden="1">{#N/A,#N/A,FALSE,"인원";#N/A,#N/A,FALSE,"비용2";#N/A,#N/A,FALSE,"비용1";#N/A,#N/A,FALSE,"비용";#N/A,#N/A,FALSE,"보증2";#N/A,#N/A,FALSE,"보증1";#N/A,#N/A,FALSE,"보증";#N/A,#N/A,FALSE,"손익1";#N/A,#N/A,FALSE,"손익";#N/A,#N/A,FALSE,"부서별매출";#N/A,#N/A,FALSE,"매출"}</definedName>
    <definedName name="_______M100000">#REF!</definedName>
    <definedName name="_______M66002">#REF!</definedName>
    <definedName name="_______M67002">#REF!</definedName>
    <definedName name="_______M68000">#REF!</definedName>
    <definedName name="_______M68002">#REF!</definedName>
    <definedName name="_______M70000">#REF!</definedName>
    <definedName name="_______M90000">#REF!</definedName>
    <definedName name="_______Per2">#N/A</definedName>
    <definedName name="_______Tit1">#N/A</definedName>
    <definedName name="_______Tit2">#N/A</definedName>
    <definedName name="_______Tit3">#N/A</definedName>
    <definedName name="_______Tit4">#N/A</definedName>
    <definedName name="_______top1" localSheetId="3">{30,140,350,160,"",""}</definedName>
    <definedName name="_______top1" localSheetId="2">{30,140,350,160,"",""}</definedName>
    <definedName name="_______top1">{30,140,350,160,"",""}</definedName>
    <definedName name="_______tt1" localSheetId="3" hidden="1">{#N/A,#N/A,TRUE,"일정"}</definedName>
    <definedName name="_______tt1" localSheetId="2" hidden="1">{#N/A,#N/A,TRUE,"일정"}</definedName>
    <definedName name="_______tt1" hidden="1">{#N/A,#N/A,TRUE,"일정"}</definedName>
    <definedName name="_______xlfn.BAHTTEXT" hidden="1">#NAME?</definedName>
    <definedName name="______A1" localSheetId="3" hidden="1">#REF!</definedName>
    <definedName name="______A1" localSheetId="2" hidden="1">#REF!</definedName>
    <definedName name="______A1" hidden="1">#REF!</definedName>
    <definedName name="______a12" localSheetId="3" hidden="1">{"'Monthly 1997'!$A$3:$S$89"}</definedName>
    <definedName name="______a12" localSheetId="2" hidden="1">{"'Monthly 1997'!$A$3:$S$89"}</definedName>
    <definedName name="______a12" hidden="1">{"'Monthly 1997'!$A$3:$S$89"}</definedName>
    <definedName name="______A20">#REF!</definedName>
    <definedName name="______A65555">#REF!</definedName>
    <definedName name="______A65655">#REF!</definedName>
    <definedName name="______A65900">#REF!</definedName>
    <definedName name="______A999999">#N/A</definedName>
    <definedName name="______AT1" localSheetId="3" hidden="1">{#N/A,#N/A,FALSE,"인원";#N/A,#N/A,FALSE,"비용2";#N/A,#N/A,FALSE,"비용1";#N/A,#N/A,FALSE,"비용";#N/A,#N/A,FALSE,"보증2";#N/A,#N/A,FALSE,"보증1";#N/A,#N/A,FALSE,"보증";#N/A,#N/A,FALSE,"손익1";#N/A,#N/A,FALSE,"손익";#N/A,#N/A,FALSE,"부서별매출";#N/A,#N/A,FALSE,"매출"}</definedName>
    <definedName name="______AT1" localSheetId="2" hidden="1">{#N/A,#N/A,FALSE,"인원";#N/A,#N/A,FALSE,"비용2";#N/A,#N/A,FALSE,"비용1";#N/A,#N/A,FALSE,"비용";#N/A,#N/A,FALSE,"보증2";#N/A,#N/A,FALSE,"보증1";#N/A,#N/A,FALSE,"보증";#N/A,#N/A,FALSE,"손익1";#N/A,#N/A,FALSE,"손익";#N/A,#N/A,FALSE,"부서별매출";#N/A,#N/A,FALSE,"매출"}</definedName>
    <definedName name="______AT1" hidden="1">{#N/A,#N/A,FALSE,"인원";#N/A,#N/A,FALSE,"비용2";#N/A,#N/A,FALSE,"비용1";#N/A,#N/A,FALSE,"비용";#N/A,#N/A,FALSE,"보증2";#N/A,#N/A,FALSE,"보증1";#N/A,#N/A,FALSE,"보증";#N/A,#N/A,FALSE,"손익1";#N/A,#N/A,FALSE,"손익";#N/A,#N/A,FALSE,"부서별매출";#N/A,#N/A,FALSE,"매출"}</definedName>
    <definedName name="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localSheetId="3" hidden="1">{#N/A,#N/A,FALSE,"인원";#N/A,#N/A,FALSE,"비용2";#N/A,#N/A,FALSE,"비용1";#N/A,#N/A,FALSE,"비용";#N/A,#N/A,FALSE,"보증2";#N/A,#N/A,FALSE,"보증1";#N/A,#N/A,FALSE,"보증";#N/A,#N/A,FALSE,"손익1";#N/A,#N/A,FALSE,"손익";#N/A,#N/A,FALSE,"부서별매출";#N/A,#N/A,FALSE,"매출"}</definedName>
    <definedName name="______AT3" localSheetId="2" hidden="1">{#N/A,#N/A,FALSE,"인원";#N/A,#N/A,FALSE,"비용2";#N/A,#N/A,FALSE,"비용1";#N/A,#N/A,FALSE,"비용";#N/A,#N/A,FALSE,"보증2";#N/A,#N/A,FALSE,"보증1";#N/A,#N/A,FALSE,"보증";#N/A,#N/A,FALSE,"손익1";#N/A,#N/A,FALSE,"손익";#N/A,#N/A,FALSE,"부서별매출";#N/A,#N/A,FALSE,"매출"}</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day3">#REF!</definedName>
    <definedName name="______day4">#REF!</definedName>
    <definedName name="______J200" localSheetId="3" hidden="1">{#N/A,#N/A,FALSE,"인원";#N/A,#N/A,FALSE,"비용2";#N/A,#N/A,FALSE,"비용1";#N/A,#N/A,FALSE,"비용";#N/A,#N/A,FALSE,"보증2";#N/A,#N/A,FALSE,"보증1";#N/A,#N/A,FALSE,"보증";#N/A,#N/A,FALSE,"손익1";#N/A,#N/A,FALSE,"손익";#N/A,#N/A,FALSE,"부서별매출";#N/A,#N/A,FALSE,"매출"}</definedName>
    <definedName name="______J200" localSheetId="2" hidden="1">{#N/A,#N/A,FALSE,"인원";#N/A,#N/A,FALSE,"비용2";#N/A,#N/A,FALSE,"비용1";#N/A,#N/A,FALSE,"비용";#N/A,#N/A,FALSE,"보증2";#N/A,#N/A,FALSE,"보증1";#N/A,#N/A,FALSE,"보증";#N/A,#N/A,FALSE,"손익1";#N/A,#N/A,FALSE,"손익";#N/A,#N/A,FALSE,"부서별매출";#N/A,#N/A,FALSE,"매출"}</definedName>
    <definedName name="______J200" hidden="1">{#N/A,#N/A,FALSE,"인원";#N/A,#N/A,FALSE,"비용2";#N/A,#N/A,FALSE,"비용1";#N/A,#N/A,FALSE,"비용";#N/A,#N/A,FALSE,"보증2";#N/A,#N/A,FALSE,"보증1";#N/A,#N/A,FALSE,"보증";#N/A,#N/A,FALSE,"손익1";#N/A,#N/A,FALSE,"손익";#N/A,#N/A,FALSE,"부서별매출";#N/A,#N/A,FALSE,"매출"}</definedName>
    <definedName name="______M100000">#REF!</definedName>
    <definedName name="______M66002">#REF!</definedName>
    <definedName name="______M67002">#REF!</definedName>
    <definedName name="______M68000">#REF!</definedName>
    <definedName name="______M68002">#REF!</definedName>
    <definedName name="______M70000">#REF!</definedName>
    <definedName name="______M90000">#REF!</definedName>
    <definedName name="______Per2">#N/A</definedName>
    <definedName name="______Tit1">#N/A</definedName>
    <definedName name="______Tit2">#N/A</definedName>
    <definedName name="______Tit3">#N/A</definedName>
    <definedName name="______Tit4">#N/A</definedName>
    <definedName name="______top1" localSheetId="3">{30,140,350,160,"",""}</definedName>
    <definedName name="______top1" localSheetId="2">{30,140,350,160,"",""}</definedName>
    <definedName name="______top1">{30,140,350,160,"",""}</definedName>
    <definedName name="______tt1" localSheetId="3" hidden="1">{#N/A,#N/A,TRUE,"일정"}</definedName>
    <definedName name="______tt1" localSheetId="2" hidden="1">{#N/A,#N/A,TRUE,"일정"}</definedName>
    <definedName name="______tt1" hidden="1">{#N/A,#N/A,TRUE,"일정"}</definedName>
    <definedName name="______xlfn.BAHTTEXT" hidden="1">#NAME?</definedName>
    <definedName name="_____A1" localSheetId="3" hidden="1">#REF!</definedName>
    <definedName name="_____A1" localSheetId="2" hidden="1">#REF!</definedName>
    <definedName name="_____A1" hidden="1">#REF!</definedName>
    <definedName name="_____a12" localSheetId="3" hidden="1">{"'Monthly 1997'!$A$3:$S$89"}</definedName>
    <definedName name="_____a12" localSheetId="2" hidden="1">{"'Monthly 1997'!$A$3:$S$89"}</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T1" localSheetId="3" hidden="1">{#N/A,#N/A,FALSE,"인원";#N/A,#N/A,FALSE,"비용2";#N/A,#N/A,FALSE,"비용1";#N/A,#N/A,FALSE,"비용";#N/A,#N/A,FALSE,"보증2";#N/A,#N/A,FALSE,"보증1";#N/A,#N/A,FALSE,"보증";#N/A,#N/A,FALSE,"손익1";#N/A,#N/A,FALSE,"손익";#N/A,#N/A,FALSE,"부서별매출";#N/A,#N/A,FALSE,"매출"}</definedName>
    <definedName name="_____AT1" localSheetId="2" hidden="1">{#N/A,#N/A,FALSE,"인원";#N/A,#N/A,FALSE,"비용2";#N/A,#N/A,FALSE,"비용1";#N/A,#N/A,FALSE,"비용";#N/A,#N/A,FALSE,"보증2";#N/A,#N/A,FALSE,"보증1";#N/A,#N/A,FALSE,"보증";#N/A,#N/A,FALSE,"손익1";#N/A,#N/A,FALSE,"손익";#N/A,#N/A,FALSE,"부서별매출";#N/A,#N/A,FALSE,"매출"}</definedName>
    <definedName name="_____AT1" hidden="1">{#N/A,#N/A,FALSE,"인원";#N/A,#N/A,FALSE,"비용2";#N/A,#N/A,FALSE,"비용1";#N/A,#N/A,FALSE,"비용";#N/A,#N/A,FALSE,"보증2";#N/A,#N/A,FALSE,"보증1";#N/A,#N/A,FALSE,"보증";#N/A,#N/A,FALSE,"손익1";#N/A,#N/A,FALSE,"손익";#N/A,#N/A,FALSE,"부서별매출";#N/A,#N/A,FALSE,"매출"}</definedName>
    <definedName name="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localSheetId="3" hidden="1">{#N/A,#N/A,FALSE,"인원";#N/A,#N/A,FALSE,"비용2";#N/A,#N/A,FALSE,"비용1";#N/A,#N/A,FALSE,"비용";#N/A,#N/A,FALSE,"보증2";#N/A,#N/A,FALSE,"보증1";#N/A,#N/A,FALSE,"보증";#N/A,#N/A,FALSE,"손익1";#N/A,#N/A,FALSE,"손익";#N/A,#N/A,FALSE,"부서별매출";#N/A,#N/A,FALSE,"매출"}</definedName>
    <definedName name="_____AT3" localSheetId="2" hidden="1">{#N/A,#N/A,FALSE,"인원";#N/A,#N/A,FALSE,"비용2";#N/A,#N/A,FALSE,"비용1";#N/A,#N/A,FALSE,"비용";#N/A,#N/A,FALSE,"보증2";#N/A,#N/A,FALSE,"보증1";#N/A,#N/A,FALSE,"보증";#N/A,#N/A,FALSE,"손익1";#N/A,#N/A,FALSE,"손익";#N/A,#N/A,FALSE,"부서별매출";#N/A,#N/A,FALSE,"매출"}</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day3">#REF!</definedName>
    <definedName name="_____day4">#REF!</definedName>
    <definedName name="_____J200" localSheetId="3" hidden="1">{#N/A,#N/A,FALSE,"인원";#N/A,#N/A,FALSE,"비용2";#N/A,#N/A,FALSE,"비용1";#N/A,#N/A,FALSE,"비용";#N/A,#N/A,FALSE,"보증2";#N/A,#N/A,FALSE,"보증1";#N/A,#N/A,FALSE,"보증";#N/A,#N/A,FALSE,"손익1";#N/A,#N/A,FALSE,"손익";#N/A,#N/A,FALSE,"부서별매출";#N/A,#N/A,FALSE,"매출"}</definedName>
    <definedName name="_____J200" localSheetId="2" hidden="1">{#N/A,#N/A,FALSE,"인원";#N/A,#N/A,FALSE,"비용2";#N/A,#N/A,FALSE,"비용1";#N/A,#N/A,FALSE,"비용";#N/A,#N/A,FALSE,"보증2";#N/A,#N/A,FALSE,"보증1";#N/A,#N/A,FALSE,"보증";#N/A,#N/A,FALSE,"손익1";#N/A,#N/A,FALSE,"손익";#N/A,#N/A,FALSE,"부서별매출";#N/A,#N/A,FALSE,"매출"}</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M100000">#REF!</definedName>
    <definedName name="_____M66002">#REF!</definedName>
    <definedName name="_____M67002">#REF!</definedName>
    <definedName name="_____M68000">#REF!</definedName>
    <definedName name="_____M68002">#REF!</definedName>
    <definedName name="_____M70000">#REF!</definedName>
    <definedName name="_____M90000">#REF!</definedName>
    <definedName name="_____Per2">#N/A</definedName>
    <definedName name="_____Tit1">#N/A</definedName>
    <definedName name="_____Tit2">#N/A</definedName>
    <definedName name="_____Tit3">#N/A</definedName>
    <definedName name="_____Tit4">#N/A</definedName>
    <definedName name="_____top1" localSheetId="3">{30,140,350,160,"",""}</definedName>
    <definedName name="_____top1" localSheetId="2">{30,140,350,160,"",""}</definedName>
    <definedName name="_____top1">{30,140,350,160,"",""}</definedName>
    <definedName name="_____tt1" localSheetId="3" hidden="1">{#N/A,#N/A,TRUE,"일정"}</definedName>
    <definedName name="_____tt1" localSheetId="2" hidden="1">{#N/A,#N/A,TRUE,"일정"}</definedName>
    <definedName name="_____tt1" hidden="1">{#N/A,#N/A,TRUE,"일정"}</definedName>
    <definedName name="_____tt195">#REF!</definedName>
    <definedName name="_____xlfn.BAHTTEXT" hidden="1">#NAME?</definedName>
    <definedName name="_____xlfn.RTD" hidden="1">#NAME?</definedName>
    <definedName name="____A1" localSheetId="3" hidden="1">#REF!</definedName>
    <definedName name="____A1" localSheetId="2" hidden="1">#REF!</definedName>
    <definedName name="____A1" hidden="1">#REF!</definedName>
    <definedName name="____a12" localSheetId="3" hidden="1">{"'Monthly 1997'!$A$3:$S$89"}</definedName>
    <definedName name="____a12" localSheetId="2" hidden="1">{"'Monthly 1997'!$A$3:$S$89"}</definedName>
    <definedName name="____a12" hidden="1">{"'Monthly 1997'!$A$3:$S$89"}</definedName>
    <definedName name="____A20">#REF!</definedName>
    <definedName name="____A65555">#REF!</definedName>
    <definedName name="____A65655">#REF!</definedName>
    <definedName name="____A65900">#REF!</definedName>
    <definedName name="____A999999">#N/A</definedName>
    <definedName name="____ap2">#N/A</definedName>
    <definedName name="____AT1" localSheetId="3" hidden="1">{#N/A,#N/A,FALSE,"인원";#N/A,#N/A,FALSE,"비용2";#N/A,#N/A,FALSE,"비용1";#N/A,#N/A,FALSE,"비용";#N/A,#N/A,FALSE,"보증2";#N/A,#N/A,FALSE,"보증1";#N/A,#N/A,FALSE,"보증";#N/A,#N/A,FALSE,"손익1";#N/A,#N/A,FALSE,"손익";#N/A,#N/A,FALSE,"부서별매출";#N/A,#N/A,FALSE,"매출"}</definedName>
    <definedName name="____AT1" localSheetId="2" hidden="1">{#N/A,#N/A,FALSE,"인원";#N/A,#N/A,FALSE,"비용2";#N/A,#N/A,FALSE,"비용1";#N/A,#N/A,FALSE,"비용";#N/A,#N/A,FALSE,"보증2";#N/A,#N/A,FALSE,"보증1";#N/A,#N/A,FALSE,"보증";#N/A,#N/A,FALSE,"손익1";#N/A,#N/A,FALSE,"손익";#N/A,#N/A,FALSE,"부서별매출";#N/A,#N/A,FALSE,"매출"}</definedName>
    <definedName name="____AT1" hidden="1">{#N/A,#N/A,FALSE,"인원";#N/A,#N/A,FALSE,"비용2";#N/A,#N/A,FALSE,"비용1";#N/A,#N/A,FALSE,"비용";#N/A,#N/A,FALSE,"보증2";#N/A,#N/A,FALSE,"보증1";#N/A,#N/A,FALSE,"보증";#N/A,#N/A,FALSE,"손익1";#N/A,#N/A,FALSE,"손익";#N/A,#N/A,FALSE,"부서별매출";#N/A,#N/A,FALSE,"매출"}</definedName>
    <definedName name="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localSheetId="3" hidden="1">{#N/A,#N/A,FALSE,"인원";#N/A,#N/A,FALSE,"비용2";#N/A,#N/A,FALSE,"비용1";#N/A,#N/A,FALSE,"비용";#N/A,#N/A,FALSE,"보증2";#N/A,#N/A,FALSE,"보증1";#N/A,#N/A,FALSE,"보증";#N/A,#N/A,FALSE,"손익1";#N/A,#N/A,FALSE,"손익";#N/A,#N/A,FALSE,"부서별매출";#N/A,#N/A,FALSE,"매출"}</definedName>
    <definedName name="____AT3" localSheetId="2" hidden="1">{#N/A,#N/A,FALSE,"인원";#N/A,#N/A,FALSE,"비용2";#N/A,#N/A,FALSE,"비용1";#N/A,#N/A,FALSE,"비용";#N/A,#N/A,FALSE,"보증2";#N/A,#N/A,FALSE,"보증1";#N/A,#N/A,FALSE,"보증";#N/A,#N/A,FALSE,"손익1";#N/A,#N/A,FALSE,"손익";#N/A,#N/A,FALSE,"부서별매출";#N/A,#N/A,FALSE,"매출"}</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localSheetId="3" hidden="1">{#N/A,#N/A,FALSE,"인원";#N/A,#N/A,FALSE,"비용2";#N/A,#N/A,FALSE,"비용1";#N/A,#N/A,FALSE,"비용";#N/A,#N/A,FALSE,"보증2";#N/A,#N/A,FALSE,"보증1";#N/A,#N/A,FALSE,"보증";#N/A,#N/A,FALSE,"손익1";#N/A,#N/A,FALSE,"손익";#N/A,#N/A,FALSE,"부서별매출";#N/A,#N/A,FALSE,"매출"}</definedName>
    <definedName name="____J200" localSheetId="2" hidden="1">{#N/A,#N/A,FALSE,"인원";#N/A,#N/A,FALSE,"비용2";#N/A,#N/A,FALSE,"비용1";#N/A,#N/A,FALSE,"비용";#N/A,#N/A,FALSE,"보증2";#N/A,#N/A,FALSE,"보증1";#N/A,#N/A,FALSE,"보증";#N/A,#N/A,FALSE,"손익1";#N/A,#N/A,FALSE,"손익";#N/A,#N/A,FALSE,"부서별매출";#N/A,#N/A,FALSE,"매출"}</definedName>
    <definedName name="____J200" hidden="1">{#N/A,#N/A,FALSE,"인원";#N/A,#N/A,FALSE,"비용2";#N/A,#N/A,FALSE,"비용1";#N/A,#N/A,FALSE,"비용";#N/A,#N/A,FALSE,"보증2";#N/A,#N/A,FALSE,"보증1";#N/A,#N/A,FALSE,"보증";#N/A,#N/A,FALSE,"손익1";#N/A,#N/A,FALSE,"손익";#N/A,#N/A,FALSE,"부서별매출";#N/A,#N/A,FALSE,"매출"}</definedName>
    <definedName name="____M100000">#REF!</definedName>
    <definedName name="____M66002">#REF!</definedName>
    <definedName name="____M67002">#REF!</definedName>
    <definedName name="____M68000">#REF!</definedName>
    <definedName name="____M68002">#REF!</definedName>
    <definedName name="____M70000">#REF!</definedName>
    <definedName name="____M90000">#REF!</definedName>
    <definedName name="____NFT1" localSheetId="3">#REF!,#REF!,#REF!,#REF!</definedName>
    <definedName name="____NFT1" localSheetId="2">#REF!,#REF!,#REF!,#REF!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 localSheetId="3">{30,140,350,160,"",""}</definedName>
    <definedName name="____top1" localSheetId="2">{30,140,350,160,"",""}</definedName>
    <definedName name="____top1">{30,140,350,160,"",""}</definedName>
    <definedName name="____tt1" localSheetId="3" hidden="1">{#N/A,#N/A,TRUE,"일정"}</definedName>
    <definedName name="____tt1" localSheetId="2" hidden="1">{#N/A,#N/A,TRUE,"일정"}</definedName>
    <definedName name="____tt1" hidden="1">{#N/A,#N/A,TRUE,"일정"}</definedName>
    <definedName name="____tt195">#REF!</definedName>
    <definedName name="____TTT1">#REF!</definedName>
    <definedName name="____xlfn.BAHTTEXT" hidden="1">#NAME?</definedName>
    <definedName name="____xlfn.RTD" hidden="1">#NAME?</definedName>
    <definedName name="___A1" localSheetId="3" hidden="1">#REF!</definedName>
    <definedName name="___A1" localSheetId="2" hidden="1">#REF!</definedName>
    <definedName name="___A1" hidden="1">#REF!</definedName>
    <definedName name="___a12" localSheetId="3" hidden="1">{"'Monthly 1997'!$A$3:$S$89"}</definedName>
    <definedName name="___a12" localSheetId="2" hidden="1">{"'Monthly 1997'!$A$3:$S$89"}</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#N/A</definedName>
    <definedName name="___ap2">#N/A</definedName>
    <definedName name="___AT1" localSheetId="3" hidden="1">{#N/A,#N/A,FALSE,"인원";#N/A,#N/A,FALSE,"비용2";#N/A,#N/A,FALSE,"비용1";#N/A,#N/A,FALSE,"비용";#N/A,#N/A,FALSE,"보증2";#N/A,#N/A,FALSE,"보증1";#N/A,#N/A,FALSE,"보증";#N/A,#N/A,FALSE,"손익1";#N/A,#N/A,FALSE,"손익";#N/A,#N/A,FALSE,"부서별매출";#N/A,#N/A,FALSE,"매출"}</definedName>
    <definedName name="___AT1" localSheetId="2" hidden="1">{#N/A,#N/A,FALSE,"인원";#N/A,#N/A,FALSE,"비용2";#N/A,#N/A,FALSE,"비용1";#N/A,#N/A,FALSE,"비용";#N/A,#N/A,FALSE,"보증2";#N/A,#N/A,FALSE,"보증1";#N/A,#N/A,FALSE,"보증";#N/A,#N/A,FALSE,"손익1";#N/A,#N/A,FALSE,"손익";#N/A,#N/A,FALSE,"부서별매출";#N/A,#N/A,FALSE,"매출"}</definedName>
    <definedName name="___AT1" hidden="1">{#N/A,#N/A,FALSE,"인원";#N/A,#N/A,FALSE,"비용2";#N/A,#N/A,FALSE,"비용1";#N/A,#N/A,FALSE,"비용";#N/A,#N/A,FALSE,"보증2";#N/A,#N/A,FALSE,"보증1";#N/A,#N/A,FALSE,"보증";#N/A,#N/A,FALSE,"손익1";#N/A,#N/A,FALSE,"손익";#N/A,#N/A,FALSE,"부서별매출";#N/A,#N/A,FALSE,"매출"}</definedName>
    <definedName name="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localSheetId="3" hidden="1">{#N/A,#N/A,FALSE,"인원";#N/A,#N/A,FALSE,"비용2";#N/A,#N/A,FALSE,"비용1";#N/A,#N/A,FALSE,"비용";#N/A,#N/A,FALSE,"보증2";#N/A,#N/A,FALSE,"보증1";#N/A,#N/A,FALSE,"보증";#N/A,#N/A,FALSE,"손익1";#N/A,#N/A,FALSE,"손익";#N/A,#N/A,FALSE,"부서별매출";#N/A,#N/A,FALSE,"매출"}</definedName>
    <definedName name="___AT3" localSheetId="2" hidden="1">{#N/A,#N/A,FALSE,"인원";#N/A,#N/A,FALSE,"비용2";#N/A,#N/A,FALSE,"비용1";#N/A,#N/A,FALSE,"비용";#N/A,#N/A,FALSE,"보증2";#N/A,#N/A,FALSE,"보증1";#N/A,#N/A,FALSE,"보증";#N/A,#N/A,FALSE,"손익1";#N/A,#N/A,FALSE,"손익";#N/A,#N/A,FALSE,"부서별매출";#N/A,#N/A,FALSE,"매출"}</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localSheetId="3" hidden="1">{#N/A,#N/A,FALSE,"인원";#N/A,#N/A,FALSE,"비용2";#N/A,#N/A,FALSE,"비용1";#N/A,#N/A,FALSE,"비용";#N/A,#N/A,FALSE,"보증2";#N/A,#N/A,FALSE,"보증1";#N/A,#N/A,FALSE,"보증";#N/A,#N/A,FALSE,"손익1";#N/A,#N/A,FALSE,"손익";#N/A,#N/A,FALSE,"부서별매출";#N/A,#N/A,FALSE,"매출"}</definedName>
    <definedName name="___J200" localSheetId="2" hidden="1">{#N/A,#N/A,FALSE,"인원";#N/A,#N/A,FALSE,"비용2";#N/A,#N/A,FALSE,"비용1";#N/A,#N/A,FALSE,"비용";#N/A,#N/A,FALSE,"보증2";#N/A,#N/A,FALSE,"보증1";#N/A,#N/A,FALSE,"보증";#N/A,#N/A,FALSE,"손익1";#N/A,#N/A,FALSE,"손익";#N/A,#N/A,FALSE,"부서별매출";#N/A,#N/A,FALSE,"매출"}</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M100000">#REF!</definedName>
    <definedName name="___M66002">#REF!</definedName>
    <definedName name="___M67002">#REF!</definedName>
    <definedName name="___M68000">#REF!</definedName>
    <definedName name="___M68002">#REF!</definedName>
    <definedName name="___M70000">#REF!</definedName>
    <definedName name="___M90000">#REF!</definedName>
    <definedName name="___NFT1" localSheetId="3">#REF!,#REF!,#REF!,#REF!</definedName>
    <definedName name="___NFT1" localSheetId="2">#REF!,#REF!,#REF!,#REF!</definedName>
    <definedName name="___NFT1">#REF!,#REF!,#REF!,#REF!</definedName>
    <definedName name="___Per2">#N/A</definedName>
    <definedName name="___Tit1">#N/A</definedName>
    <definedName name="___Tit2">#N/A</definedName>
    <definedName name="___Tit3">#N/A</definedName>
    <definedName name="___Tit4">#N/A</definedName>
    <definedName name="___top1" localSheetId="3">{30,140,350,160,"",""}</definedName>
    <definedName name="___top1" localSheetId="2">{30,140,350,160,"",""}</definedName>
    <definedName name="___top1">{30,140,350,160,"",""}</definedName>
    <definedName name="___tt1" localSheetId="3" hidden="1">{#N/A,#N/A,TRUE,"일정"}</definedName>
    <definedName name="___tt1" localSheetId="2" hidden="1">{#N/A,#N/A,TRUE,"일정"}</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localSheetId="3" hidden="1">#REF!</definedName>
    <definedName name="__A1" localSheetId="2" hidden="1">#REF!</definedName>
    <definedName name="__A1" hidden="1">#REF!</definedName>
    <definedName name="__a12" localSheetId="3" hidden="1">{"'Monthly 1997'!$A$3:$S$89"}</definedName>
    <definedName name="__a12" localSheetId="2" hidden="1">{"'Monthly 1997'!$A$3:$S$89"}</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#N/A</definedName>
    <definedName name="__ap2">#N/A</definedName>
    <definedName name="__AT1" localSheetId="3" hidden="1">{#N/A,#N/A,FALSE,"인원";#N/A,#N/A,FALSE,"비용2";#N/A,#N/A,FALSE,"비용1";#N/A,#N/A,FALSE,"비용";#N/A,#N/A,FALSE,"보증2";#N/A,#N/A,FALSE,"보증1";#N/A,#N/A,FALSE,"보증";#N/A,#N/A,FALSE,"손익1";#N/A,#N/A,FALSE,"손익";#N/A,#N/A,FALSE,"부서별매출";#N/A,#N/A,FALSE,"매출"}</definedName>
    <definedName name="__AT1" localSheetId="2" hidden="1">{#N/A,#N/A,FALSE,"인원";#N/A,#N/A,FALSE,"비용2";#N/A,#N/A,FALSE,"비용1";#N/A,#N/A,FALSE,"비용";#N/A,#N/A,FALSE,"보증2";#N/A,#N/A,FALSE,"보증1";#N/A,#N/A,FALSE,"보증";#N/A,#N/A,FALSE,"손익1";#N/A,#N/A,FALSE,"손익";#N/A,#N/A,FALSE,"부서별매출";#N/A,#N/A,FALSE,"매출"}</definedName>
    <definedName name="__AT1" hidden="1">{#N/A,#N/A,FALSE,"인원";#N/A,#N/A,FALSE,"비용2";#N/A,#N/A,FALSE,"비용1";#N/A,#N/A,FALSE,"비용";#N/A,#N/A,FALSE,"보증2";#N/A,#N/A,FALSE,"보증1";#N/A,#N/A,FALSE,"보증";#N/A,#N/A,FALSE,"손익1";#N/A,#N/A,FALSE,"손익";#N/A,#N/A,FALSE,"부서별매출";#N/A,#N/A,FALSE,"매출"}</definedName>
    <definedName name="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localSheetId="3" hidden="1">{#N/A,#N/A,FALSE,"인원";#N/A,#N/A,FALSE,"비용2";#N/A,#N/A,FALSE,"비용1";#N/A,#N/A,FALSE,"비용";#N/A,#N/A,FALSE,"보증2";#N/A,#N/A,FALSE,"보증1";#N/A,#N/A,FALSE,"보증";#N/A,#N/A,FALSE,"손익1";#N/A,#N/A,FALSE,"손익";#N/A,#N/A,FALSE,"부서별매출";#N/A,#N/A,FALSE,"매출"}</definedName>
    <definedName name="__AT3" localSheetId="2" hidden="1">{#N/A,#N/A,FALSE,"인원";#N/A,#N/A,FALSE,"비용2";#N/A,#N/A,FALSE,"비용1";#N/A,#N/A,FALSE,"비용";#N/A,#N/A,FALSE,"보증2";#N/A,#N/A,FALSE,"보증1";#N/A,#N/A,FALSE,"보증";#N/A,#N/A,FALSE,"손익1";#N/A,#N/A,FALSE,"손익";#N/A,#N/A,FALSE,"부서별매출";#N/A,#N/A,FALSE,"매출"}</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IW1">'[1]Параметр (ФОРМУДА)'!#REF!</definedName>
    <definedName name="__J200" localSheetId="3" hidden="1">{#N/A,#N/A,FALSE,"인원";#N/A,#N/A,FALSE,"비용2";#N/A,#N/A,FALSE,"비용1";#N/A,#N/A,FALSE,"비용";#N/A,#N/A,FALSE,"보증2";#N/A,#N/A,FALSE,"보증1";#N/A,#N/A,FALSE,"보증";#N/A,#N/A,FALSE,"손익1";#N/A,#N/A,FALSE,"손익";#N/A,#N/A,FALSE,"부서별매출";#N/A,#N/A,FALSE,"매출"}</definedName>
    <definedName name="__J200" localSheetId="2" hidden="1">{#N/A,#N/A,FALSE,"인원";#N/A,#N/A,FALSE,"비용2";#N/A,#N/A,FALSE,"비용1";#N/A,#N/A,FALSE,"비용";#N/A,#N/A,FALSE,"보증2";#N/A,#N/A,FALSE,"보증1";#N/A,#N/A,FALSE,"보증";#N/A,#N/A,FALSE,"손익1";#N/A,#N/A,FALSE,"손익";#N/A,#N/A,FALSE,"부서별매출";#N/A,#N/A,FALSE,"매출"}</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M100000">#REF!</definedName>
    <definedName name="__M66002">#REF!</definedName>
    <definedName name="__M67002">#REF!</definedName>
    <definedName name="__M68000">#REF!</definedName>
    <definedName name="__M68002">#REF!</definedName>
    <definedName name="__M70000">#REF!</definedName>
    <definedName name="__M90000">#REF!</definedName>
    <definedName name="__NFT1" localSheetId="3">#REF!,#REF!,#REF!,#REF!</definedName>
    <definedName name="__NFT1" localSheetId="2">#REF!,#REF!,#REF!,#REF!</definedName>
    <definedName name="__NFT1">#REF!,#REF!,#REF!,#REF!</definedName>
    <definedName name="__Per2">#N/A</definedName>
    <definedName name="__Tit1">#N/A</definedName>
    <definedName name="__Tit2">#N/A</definedName>
    <definedName name="__Tit3">#N/A</definedName>
    <definedName name="__Tit4">#N/A</definedName>
    <definedName name="__top1" localSheetId="3">{30,140,350,160,"",""}</definedName>
    <definedName name="__top1" localSheetId="2">{30,140,350,160,"",""}</definedName>
    <definedName name="__top1">{30,140,350,160,"",""}</definedName>
    <definedName name="__tt1" localSheetId="3" hidden="1">{#N/A,#N/A,TRUE,"일정"}</definedName>
    <definedName name="__tt1" localSheetId="2" hidden="1">{#N/A,#N/A,TRUE,"일정"}</definedName>
    <definedName name="__tt1" hidden="1">{#N/A,#N/A,TRUE,"일정"}</definedName>
    <definedName name="__tt195">#REF!</definedName>
    <definedName name="__TTT1">#REF!</definedName>
    <definedName name="__xlfn.BAHTTEXT" hidden="1">#NAME?</definedName>
    <definedName name="__xlfn.RTD" hidden="1">#NAME?</definedName>
    <definedName name="_07_2_7">#REF!</definedName>
    <definedName name="_08">#REF!</definedName>
    <definedName name="_088">#REF!</definedName>
    <definedName name="_1_0Print_Area">#REF!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localSheetId="3" hidden="1">#REF!</definedName>
    <definedName name="_1053__0_S" localSheetId="2" hidden="1">#REF!</definedName>
    <definedName name="_1053__0_S" hidden="1">#REF!</definedName>
    <definedName name="_111">#REF!</definedName>
    <definedName name="_136_0_0입">#REF!</definedName>
    <definedName name="_138_0_0차">#REF!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_????">#REF!</definedName>
    <definedName name="_4_0실마">#REF!</definedName>
    <definedName name="_4_0실적">#REF!</definedName>
    <definedName name="_40">#REF!</definedName>
    <definedName name="_440__0_S" localSheetId="3" hidden="1">#REF!</definedName>
    <definedName name="_440__0_S" localSheetId="2" hidden="1">#REF!</definedName>
    <definedName name="_440__0_S" hidden="1">#REF!</definedName>
    <definedName name="_5_????">#REF!</definedName>
    <definedName name="_6_0실마">#REF!</definedName>
    <definedName name="_6_0실적">#REF!</definedName>
    <definedName name="_7_????">#REF!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8_0누계생">#REF!</definedName>
    <definedName name="_98_0누실적">#REF!</definedName>
    <definedName name="_99_0누실마">#REF!</definedName>
    <definedName name="_99_0실기버">#REF!</definedName>
    <definedName name="_A1" localSheetId="3" hidden="1">#REF!</definedName>
    <definedName name="_A1" localSheetId="2" hidden="1">#REF!</definedName>
    <definedName name="_A1" hidden="1">#REF!</definedName>
    <definedName name="_a12" localSheetId="3" hidden="1">{"'Monthly 1997'!$A$3:$S$89"}</definedName>
    <definedName name="_a12" localSheetId="2" hidden="1">{"'Monthly 1997'!$A$3:$S$89"}</definedName>
    <definedName name="_a12" hidden="1">{"'Monthly 1997'!$A$3:$S$89"}</definedName>
    <definedName name="_a145">#REF!</definedName>
    <definedName name="_a146">#REF!</definedName>
    <definedName name="_a147">#REF!</definedName>
    <definedName name="_A20">#REF!</definedName>
    <definedName name="_A61" localSheetId="3" hidden="1">{#N/A,#N/A,FALSE,"BODY"}</definedName>
    <definedName name="_A61" localSheetId="2" hidden="1">{#N/A,#N/A,FALSE,"BODY"}</definedName>
    <definedName name="_A61" hidden="1">{#N/A,#N/A,FALSE,"BODY"}</definedName>
    <definedName name="_A65555">#REF!</definedName>
    <definedName name="_A65655">#REF!</definedName>
    <definedName name="_A65900">#REF!</definedName>
    <definedName name="_A999999">#N/A</definedName>
    <definedName name="_ap2">#N/A</definedName>
    <definedName name="_AT1" localSheetId="3"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3"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aZ" localSheetId="3">[2]!_a1Z,[2]!_a2Z</definedName>
    <definedName name="_aZ" localSheetId="1">[2]!_a1Z,[2]!_a2Z</definedName>
    <definedName name="_aZ" localSheetId="2">[2]!_a1Z,[2]!_a2Z</definedName>
    <definedName name="_aZ">[2]!_a1Z,[2]!_a2Z</definedName>
    <definedName name="_B100000" localSheetId="3">#REF!</definedName>
    <definedName name="_B100000" localSheetId="2">#REF!</definedName>
    <definedName name="_B100000">#REF!</definedName>
    <definedName name="_B699999">#N/A</definedName>
    <definedName name="_B80000" localSheetId="3">#REF!</definedName>
    <definedName name="_B80000" localSheetId="2">#REF!</definedName>
    <definedName name="_B80000">#REF!</definedName>
    <definedName name="_B99999" localSheetId="3">#REF!</definedName>
    <definedName name="_B99999" localSheetId="2">#REF!</definedName>
    <definedName name="_B99999">#REF!</definedName>
    <definedName name="_C65537" localSheetId="3">#REF!</definedName>
    <definedName name="_C65537" localSheetId="2">#REF!</definedName>
    <definedName name="_C65537">#REF!</definedName>
    <definedName name="_CT5">#REF!</definedName>
    <definedName name="_day3">#REF!</definedName>
    <definedName name="_day4">#REF!</definedName>
    <definedName name="_Dist_Bin" localSheetId="3" hidden="1">#REF!</definedName>
    <definedName name="_Dist_Bin" localSheetId="2" hidden="1">#REF!</definedName>
    <definedName name="_Dist_Bin" hidden="1">#REF!</definedName>
    <definedName name="_Dist_Values" localSheetId="3" hidden="1">#REF!</definedName>
    <definedName name="_Dist_Values" localSheetId="2" hidden="1">#REF!</definedName>
    <definedName name="_Dist_Values" hidden="1">#REF!</definedName>
    <definedName name="_Fill" localSheetId="3" hidden="1">#REF!</definedName>
    <definedName name="_Fill" localSheetId="2" hidden="1">#REF!</definedName>
    <definedName name="_Fill" hidden="1">#REF!</definedName>
    <definedName name="_FilterDatabase" localSheetId="3" hidden="1">#REF!</definedName>
    <definedName name="_FilterDatabase" localSheetId="2" hidden="1">#REF!</definedName>
    <definedName name="_FilterDatabase" hidden="1">#REF!</definedName>
    <definedName name="_J200" localSheetId="3" hidden="1">{#N/A,#N/A,FALSE,"인원";#N/A,#N/A,FALSE,"비용2";#N/A,#N/A,FALSE,"비용1";#N/A,#N/A,FALSE,"비용";#N/A,#N/A,FALSE,"보증2";#N/A,#N/A,FALSE,"보증1";#N/A,#N/A,FALSE,"보증";#N/A,#N/A,FALSE,"손익1";#N/A,#N/A,FALSE,"손익";#N/A,#N/A,FALSE,"부서별매출";#N/A,#N/A,FALSE,"매출"}</definedName>
    <definedName name="_J200" localSheetId="2" hidden="1">{#N/A,#N/A,FALSE,"인원";#N/A,#N/A,FALSE,"비용2";#N/A,#N/A,FALSE,"비용1";#N/A,#N/A,FALSE,"비용";#N/A,#N/A,FALSE,"보증2";#N/A,#N/A,FALSE,"보증1";#N/A,#N/A,FALSE,"보증";#N/A,#N/A,FALSE,"손익1";#N/A,#N/A,FALSE,"손익";#N/A,#N/A,FALSE,"부서별매출";#N/A,#N/A,FALSE,"매출"}</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ko15">#REF!</definedName>
    <definedName name="_KOR97">#REF!</definedName>
    <definedName name="_KOR98">#REF!</definedName>
    <definedName name="_M100000">#REF!</definedName>
    <definedName name="_M66002">#REF!</definedName>
    <definedName name="_M67002">#REF!</definedName>
    <definedName name="_M68000">#REF!</definedName>
    <definedName name="_M68002">#REF!</definedName>
    <definedName name="_M70000">#REF!</definedName>
    <definedName name="_M90000">#REF!</definedName>
    <definedName name="_MatInverse_In" localSheetId="3" hidden="1">#REF!</definedName>
    <definedName name="_MatInverse_In" localSheetId="2" hidden="1">#REF!</definedName>
    <definedName name="_MatInverse_In" hidden="1">#REF!</definedName>
    <definedName name="_MatInverse_Out" localSheetId="3" hidden="1">#REF!</definedName>
    <definedName name="_MatInverse_Out" localSheetId="2" hidden="1">#REF!</definedName>
    <definedName name="_MatInverse_Out" hidden="1">#REF!</definedName>
    <definedName name="_NFT1" localSheetId="3">#REF!,#REF!,#REF!,#REF!</definedName>
    <definedName name="_NFT1" localSheetId="2">#REF!,#REF!,#REF!,#REF!</definedName>
    <definedName name="_NFT1">#REF!,#REF!,#REF!,#REF!</definedName>
    <definedName name="_Order1" hidden="1">255</definedName>
    <definedName name="_Order2" hidden="1">0</definedName>
    <definedName name="_Per2">#N/A</definedName>
    <definedName name="_Sort" localSheetId="3" hidden="1">#REF!</definedName>
    <definedName name="_Sort" localSheetId="2" hidden="1">#REF!</definedName>
    <definedName name="_Sort" hidden="1">#REF!</definedName>
    <definedName name="_SPO1">#N/A</definedName>
    <definedName name="_SPO2">#N/A</definedName>
    <definedName name="_Tit1">#N/A</definedName>
    <definedName name="_Tit2">#N/A</definedName>
    <definedName name="_Tit3">#N/A</definedName>
    <definedName name="_Tit4">#N/A</definedName>
    <definedName name="_top1" localSheetId="3">{30,140,350,160,"",""}</definedName>
    <definedName name="_top1" localSheetId="2">{30,140,350,160,"",""}</definedName>
    <definedName name="_top1">{30,140,350,160,"",""}</definedName>
    <definedName name="_tt1" localSheetId="3" hidden="1">{#N/A,#N/A,TRUE,"일정"}</definedName>
    <definedName name="_tt1" localSheetId="2" hidden="1">{#N/A,#N/A,TRUE,"일정"}</definedName>
    <definedName name="_tt1" hidden="1">{#N/A,#N/A,TRUE,"일정"}</definedName>
    <definedName name="_tt195">#REF!</definedName>
    <definedName name="_TTT1">#REF!</definedName>
    <definedName name="_xlnm._FilterDatabase" localSheetId="3" hidden="1">#REF!</definedName>
    <definedName name="_xlnm._FilterDatabase" localSheetId="2" hidden="1">#REF!</definedName>
    <definedName name="_xlnm._FilterDatabase" hidden="1">#REF!</definedName>
    <definedName name="a" localSheetId="3">{30,140,350,160,"",""}</definedName>
    <definedName name="a" localSheetId="2">{30,140,350,160,"",""}</definedName>
    <definedName name="a">{30,140,350,160,"",""}</definedName>
    <definedName name="a_">#REF!</definedName>
    <definedName name="a_010_03o">#REF!</definedName>
    <definedName name="a_010_04o">#REF!</definedName>
    <definedName name="a_010_05o">#REF!</definedName>
    <definedName name="a_010_06o">#REF!</definedName>
    <definedName name="a_010_07o">#REF!</definedName>
    <definedName name="a_010_08o">#REF!</definedName>
    <definedName name="a_020_03o">#REF!</definedName>
    <definedName name="a_020_04o">#REF!</definedName>
    <definedName name="a_020_05o">#REF!</definedName>
    <definedName name="a_020_06o">#REF!</definedName>
    <definedName name="a_020_07o">#REF!</definedName>
    <definedName name="a_020_08o">#REF!</definedName>
    <definedName name="a_030_03o">#REF!</definedName>
    <definedName name="a_030_04o">#REF!</definedName>
    <definedName name="a_030_05o">#REF!</definedName>
    <definedName name="a_030_06o">#REF!</definedName>
    <definedName name="a_030_07o">#REF!</definedName>
    <definedName name="a_030_08o">#REF!</definedName>
    <definedName name="a_040_04o">#REF!</definedName>
    <definedName name="a_040_08o">#REF!</definedName>
    <definedName name="a_050_05o">#REF!</definedName>
    <definedName name="a_050_07o">#REF!</definedName>
    <definedName name="a_050_08o">#REF!</definedName>
    <definedName name="a_060_03o">#REF!</definedName>
    <definedName name="a_060_04o">#REF!</definedName>
    <definedName name="a_060_05o">#REF!</definedName>
    <definedName name="a_060_06o">#REF!</definedName>
    <definedName name="a_060_07o">#REF!</definedName>
    <definedName name="a_060_08o">#REF!</definedName>
    <definedName name="a_070_08o">#REF!</definedName>
    <definedName name="a_080_03o">#REF!</definedName>
    <definedName name="a_080_04o">#REF!</definedName>
    <definedName name="a_080_05o">#REF!</definedName>
    <definedName name="a_080_06o">#REF!</definedName>
    <definedName name="a_080_07o">#REF!</definedName>
    <definedName name="a_080_08o">#REF!</definedName>
    <definedName name="a_090_08o">#REF!</definedName>
    <definedName name="a_100_08o">#REF!</definedName>
    <definedName name="a_101_08o">#REF!</definedName>
    <definedName name="a_102_08o">#REF!</definedName>
    <definedName name="a_110_08o">#REF!</definedName>
    <definedName name="a_111_08o">#REF!</definedName>
    <definedName name="a_112_08o">#REF!</definedName>
    <definedName name="a_120_08o">#REF!</definedName>
    <definedName name="a_121_08o">#REF!</definedName>
    <definedName name="a_122_08o">#REF!</definedName>
    <definedName name="a123456789">#REF!</definedName>
    <definedName name="a123457689">#REF!</definedName>
    <definedName name="A1ололо">#REF!</definedName>
    <definedName name="A6000000">#N/A</definedName>
    <definedName name="AA">#REF!</definedName>
    <definedName name="aaa">[3]Лист3!$A$2:$C$611</definedName>
    <definedName name="aaaa" localSheetId="3">#REF!</definedName>
    <definedName name="aaaa" localSheetId="2">#REF!</definedName>
    <definedName name="aaaa">#REF!</definedName>
    <definedName name="aa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as">#REF!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"C:\Windows\Рабочий стол\ПК-17-2002\Шурчи.xls"</definedName>
    <definedName name="ACCTID">#N/A</definedName>
    <definedName name="ACNT">#N/A</definedName>
    <definedName name="AcrilBox">#REF!</definedName>
    <definedName name="ad" localSheetId="3">{30,140,350,160,"",""}</definedName>
    <definedName name="ad" localSheetId="2">{30,140,350,160,"",""}</definedName>
    <definedName name="ad">{30,140,350,160,"",""}</definedName>
    <definedName name="AE">#REF!</definedName>
    <definedName name="AE1148677">'[4]Жиззах янги раз'!#REF!</definedName>
    <definedName name="AE1148678">'[5]Жиззах янги раз'!#REF!</definedName>
    <definedName name="af" localSheetId="3">{30,140,350,160,"",""}</definedName>
    <definedName name="af" localSheetId="2">{30,140,350,160,"",""}</definedName>
    <definedName name="af">{30,140,350,160,"",""}</definedName>
    <definedName name="ag">#REF!</definedName>
    <definedName name="ah" localSheetId="3">{30,140,350,160,"",""}</definedName>
    <definedName name="ah" localSheetId="2">{30,140,350,160,"",""}</definedName>
    <definedName name="ah">{30,140,350,160,"",""}</definedName>
    <definedName name="AI">#REF!</definedName>
    <definedName name="aj" localSheetId="3">{30,140,350,160,"",""}</definedName>
    <definedName name="aj" localSheetId="2">{30,140,350,160,"",""}</definedName>
    <definedName name="aj">{30,140,350,160,"",""}</definedName>
    <definedName name="ak" localSheetId="3">{30,140,350,160,"",""}</definedName>
    <definedName name="ak" localSheetId="2">{30,140,350,160,"",""}</definedName>
    <definedName name="ak">{30,140,350,160,"",""}</definedName>
    <definedName name="AKNO">#N/A</definedName>
    <definedName name="Akril">#REF!</definedName>
    <definedName name="AL">#REF!</definedName>
    <definedName name="ALL">#REF!</definedName>
    <definedName name="allll" localSheetId="3">TRUNC(([2]!oy-1)/3+1)</definedName>
    <definedName name="allll" localSheetId="2">TRUNC(([2]!oy-1)/3+1)</definedName>
    <definedName name="allll">TRUNC((oy-1)/3+1)</definedName>
    <definedName name="AM" localSheetId="3">#REF!</definedName>
    <definedName name="AM" localSheetId="2">#REF!</definedName>
    <definedName name="AM">#REF!</definedName>
    <definedName name="Ammiak_SSBox" localSheetId="3">#REF!</definedName>
    <definedName name="Ammiak_SSBox" localSheetId="2">#REF!</definedName>
    <definedName name="Ammiak_SSBox">#REF!</definedName>
    <definedName name="Ammiak3Box" localSheetId="3">#REF!</definedName>
    <definedName name="Ammiak3Box" localSheetId="2">#REF!</definedName>
    <definedName name="Ammiak3Box">#REF!</definedName>
    <definedName name="AmmiakBox">#REF!</definedName>
    <definedName name="AmVodaBox">#REF!</definedName>
    <definedName name="AN">#REF!</definedName>
    <definedName name="and">#REF!</definedName>
    <definedName name="AO">#REF!</definedName>
    <definedName name="AP">#REF!</definedName>
    <definedName name="aq" localSheetId="3">{30,140,350,160,"",""}</definedName>
    <definedName name="aq" localSheetId="2">{30,140,350,160,"",""}</definedName>
    <definedName name="aq">{30,140,350,160,"",""}</definedName>
    <definedName name="aqz"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rgonBox">#REF!</definedName>
    <definedName name="as" localSheetId="3">{30,140,350,160,"",""}</definedName>
    <definedName name="as" localSheetId="2">{30,140,350,160,"",""}</definedName>
    <definedName name="as">{30,140,350,160,"",""}</definedName>
    <definedName name="asd" localSheetId="3">{30,140,350,160,"",""}</definedName>
    <definedName name="asd" localSheetId="2">{30,140,350,160,"",""}</definedName>
    <definedName name="asd">{30,140,350,160,"",""}</definedName>
    <definedName name="asdasdawedwqd" localSheetId="3">{30,140,350,160,"",""}</definedName>
    <definedName name="asdasdawedwqd" localSheetId="2">{30,140,350,160,"",""}</definedName>
    <definedName name="asdasdawedwqd">{30,140,350,160,"",""}</definedName>
    <definedName name="ASDF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#REF!</definedName>
    <definedName name="AsetilenBalBox">#REF!</definedName>
    <definedName name="AsetilenBox">#REF!</definedName>
    <definedName name="AsetonBox">#REF!</definedName>
    <definedName name="AT">#REF!</definedName>
    <definedName name="AU">#REF!</definedName>
    <definedName name="AV">#REF!</definedName>
    <definedName name="AVFBox">#REF!</definedName>
    <definedName name="AW">#REF!</definedName>
    <definedName name="AX">#REF!</definedName>
    <definedName name="AY">#REF!</definedName>
    <definedName name="az" localSheetId="3">{30,140,350,160,"",""}</definedName>
    <definedName name="az" localSheetId="2">{30,140,350,160,"",""}</definedName>
    <definedName name="az">{30,140,350,160,"",""}</definedName>
    <definedName name="azbuka">#REF!</definedName>
    <definedName name="AzotPoj450Box">#REF!</definedName>
    <definedName name="b" localSheetId="3">{30,140,350,160,"",""}</definedName>
    <definedName name="b" localSheetId="2">{30,140,350,160,"",""}</definedName>
    <definedName name="b">{30,140,350,160,"",""}</definedName>
    <definedName name="b_">#REF!</definedName>
    <definedName name="B6999999">#N/A</definedName>
    <definedName name="BA">#REF!</definedName>
    <definedName name="BAC">#REF!</definedName>
    <definedName name="Baht">#REF!</definedName>
    <definedName name="Balans">[6]BAL!$A$1:$O$1858</definedName>
    <definedName name="Balans_9mesBox" localSheetId="3">#REF!</definedName>
    <definedName name="Balans_9mesBox" localSheetId="2">#REF!</definedName>
    <definedName name="Balans_9mesBox">#REF!</definedName>
    <definedName name="BB" localSheetId="3">#REF!</definedName>
    <definedName name="BB" localSheetId="2">#REF!</definedName>
    <definedName name="BB">#REF!</definedName>
    <definedName name="bbb" localSheetId="3">#REF!</definedName>
    <definedName name="bbb" localSheetId="2">#REF!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 localSheetId="3">{30,140,350,160,"",""}</definedName>
    <definedName name="bn" localSheetId="2">{30,140,350,160,"",""}</definedName>
    <definedName name="bn">{30,140,350,160,"",""}</definedName>
    <definedName name="BO">#REF!</definedName>
    <definedName name="BP">#N/A</definedName>
    <definedName name="BPU" localSheetId="3">#REF!,#REF!</definedName>
    <definedName name="BPU" localSheetId="2">#REF!,#REF!</definedName>
    <definedName name="BPU">#REF!,#REF!</definedName>
    <definedName name="BQ" localSheetId="3">#REF!</definedName>
    <definedName name="BQ" localSheetId="2">#REF!</definedName>
    <definedName name="BQ">#REF!</definedName>
    <definedName name="BR" localSheetId="3">#REF!</definedName>
    <definedName name="BR" localSheetId="2">#REF!</definedName>
    <definedName name="BR">#REF!</definedName>
    <definedName name="BS" localSheetId="3">#REF!</definedName>
    <definedName name="BS" localSheetId="2">#REF!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 localSheetId="3">{30,140,350,160,"",""}</definedName>
    <definedName name="bvc" localSheetId="2">{30,140,350,160,"",""}</definedName>
    <definedName name="bvc">{30,140,350,160,"",""}</definedName>
    <definedName name="bvhk" localSheetId="3">#REF!,#REF!,#REF!</definedName>
    <definedName name="bvhk" localSheetId="2">#REF!,#REF!,#REF!</definedName>
    <definedName name="bvhk">#REF!,#REF!,#REF!</definedName>
    <definedName name="BW" localSheetId="3">#REF!</definedName>
    <definedName name="BW" localSheetId="2">#REF!</definedName>
    <definedName name="BW">#REF!</definedName>
    <definedName name="BX" localSheetId="3">#REF!</definedName>
    <definedName name="BX" localSheetId="2">#REF!</definedName>
    <definedName name="BX">#REF!</definedName>
    <definedName name="BY" localSheetId="3">#REF!</definedName>
    <definedName name="BY" localSheetId="2">#REF!</definedName>
    <definedName name="BY">#REF!</definedName>
    <definedName name="BZ">#REF!</definedName>
    <definedName name="Bс37">#REF!</definedName>
    <definedName name="CA">#REF!</definedName>
    <definedName name="CaClBox">#REF!</definedName>
    <definedName name="can">#REF!</definedName>
    <definedName name="CAPA" localSheetId="3" hidden="1">{#N/A,#N/A,FALSE,"인원";#N/A,#N/A,FALSE,"비용2";#N/A,#N/A,FALSE,"비용1";#N/A,#N/A,FALSE,"비용";#N/A,#N/A,FALSE,"보증2";#N/A,#N/A,FALSE,"보증1";#N/A,#N/A,FALSE,"보증";#N/A,#N/A,FALSE,"손익1";#N/A,#N/A,FALSE,"손익";#N/A,#N/A,FALSE,"부서별매출";#N/A,#N/A,FALSE,"매출"}</definedName>
    <definedName name="CAPA" localSheetId="2"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F">#REF!</definedName>
    <definedName name="CG">#REF!</definedName>
    <definedName name="ch" localSheetId="3">TRUNC(([2]!oy-1)/3+1)</definedName>
    <definedName name="ch" localSheetId="2">TRUNC(([2]!oy-1)/3+1)</definedName>
    <definedName name="ch">TRUNC((oy-1)/3+1)</definedName>
    <definedName name="chala" localSheetId="3">#REF!</definedName>
    <definedName name="chala" localSheetId="2">#REF!</definedName>
    <definedName name="chala">#REF!</definedName>
    <definedName name="cho" localSheetId="3" hidden="1">{"'Monthly 1997'!$A$3:$S$89"}</definedName>
    <definedName name="cho" localSheetId="2" hidden="1">{"'Monthly 1997'!$A$3:$S$89"}</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#REF!</definedName>
    <definedName name="CODE">#REF!</definedName>
    <definedName name="COSTCNTR">#N/A</definedName>
    <definedName name="Criteria_MI">#REF!</definedName>
    <definedName name="Ctr1Box">#REF!</definedName>
    <definedName name="Ctr2Box">#REF!</definedName>
    <definedName name="curday">36934</definedName>
    <definedName name="CURR">#N/A</definedName>
    <definedName name="customs">#REF!</definedName>
    <definedName name="cvb" localSheetId="3">{30,140,350,160,"",""}</definedName>
    <definedName name="cvb" localSheetId="2">{30,140,350,160,"",""}</definedName>
    <definedName name="cvb">{30,140,350,160,"",""}</definedName>
    <definedName name="cy">2001</definedName>
    <definedName name="d">3</definedName>
    <definedName name="d_">#REF!</definedName>
    <definedName name="dac" localSheetId="3">[2]!_a1Z,[2]!_a2Z</definedName>
    <definedName name="dac" localSheetId="1">[2]!_a1Z,[2]!_a2Z</definedName>
    <definedName name="dac" localSheetId="2">[2]!_a1Z,[2]!_a2Z</definedName>
    <definedName name="dac">[2]!_a1Z,[2]!_a2Z</definedName>
    <definedName name="DAF" localSheetId="3">#REF!</definedName>
    <definedName name="DAF" localSheetId="2">#REF!</definedName>
    <definedName name="DAF">#REF!</definedName>
    <definedName name="dasd" localSheetId="3">#REF!</definedName>
    <definedName name="dasd" localSheetId="2">#REF!</definedName>
    <definedName name="dasd">#REF!</definedName>
    <definedName name="data" localSheetId="3">#REF!</definedName>
    <definedName name="data" localSheetId="2">#REF!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#N/A</definedName>
    <definedName name="DCID">#N/A</definedName>
    <definedName name="ddd">#REF!</definedName>
    <definedName name="ddddd">#REF!</definedName>
    <definedName name="dddddd" localSheetId="3">TRUNC(([2]!oy-1)/3+1)</definedName>
    <definedName name="dddddd" localSheetId="2">TRUNC(([2]!oy-1)/3+1)</definedName>
    <definedName name="dddddd">TRUNC((oy-1)/3+1)</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 localSheetId="3">{30,140,350,160,"",""}</definedName>
    <definedName name="df" localSheetId="2">{30,140,350,160,"",""}</definedName>
    <definedName name="df">{30,140,350,160,"",""}</definedName>
    <definedName name="dfasd">#REF!</definedName>
    <definedName name="DFDSF">#REF!</definedName>
    <definedName name="dfg">#REF!</definedName>
    <definedName name="DFT" localSheetId="3">#REF!,#REF!,#REF!,#REF!,#REF!,#REF!,#REF!</definedName>
    <definedName name="DFT" localSheetId="2">#REF!,#REF!,#REF!,#REF!,#REF!,#REF!,#REF!</definedName>
    <definedName name="DFT">#REF!,#REF!,#REF!,#REF!,#REF!,#REF!,#REF!</definedName>
    <definedName name="dg" localSheetId="3">#REF!</definedName>
    <definedName name="dg" localSheetId="2">#REF!</definedName>
    <definedName name="dg">#REF!</definedName>
    <definedName name="Dialog1_Button2_Click">#N/A</definedName>
    <definedName name="DOCUNO">#N/A</definedName>
    <definedName name="Dollar" localSheetId="3">#REF!</definedName>
    <definedName name="Dollar" localSheetId="2">#REF!</definedName>
    <definedName name="Dollar">#REF!</definedName>
    <definedName name="dse" localSheetId="3">{30,140,350,160,"",""}</definedName>
    <definedName name="dse" localSheetId="2">{30,140,350,160,"",""}</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 localSheetId="3">{30,140,350,160,"",""}</definedName>
    <definedName name="e" localSheetId="2">{30,140,350,160,"",""}</definedName>
    <definedName name="e">{30,140,350,160,"",""}</definedName>
    <definedName name="eee">#REF!</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kstrakBox">#REF!</definedName>
    <definedName name="ElektrBox">#REF!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URO97">#REF!</definedName>
    <definedName name="EURO98">#REF!</definedName>
    <definedName name="ew" localSheetId="3">{30,140,350,160,"",""}</definedName>
    <definedName name="ew" localSheetId="2">{30,140,350,160,"",""}</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 localSheetId="3">{30,140,350,160,"",""}</definedName>
    <definedName name="ey" localSheetId="2">{30,140,350,160,"",""}</definedName>
    <definedName name="ey">{30,140,350,160,"",""}</definedName>
    <definedName name="F">#REF!</definedName>
    <definedName name="FaktBox">#REF!</definedName>
    <definedName name="fcdf">#REF!</definedName>
    <definedName name="fd">#REF!</definedName>
    <definedName name="fdghsssssrdy"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localSheetId="3" hidden="1">{#N/A,#N/A,FALSE,"BODY"}</definedName>
    <definedName name="fdsdfsfdsfdsfds" localSheetId="2" hidden="1">{#N/A,#N/A,FALSE,"BODY"}</definedName>
    <definedName name="fdsdfsfdsfdsfds" hidden="1">{#N/A,#N/A,FALSE,"BODY"}</definedName>
    <definedName name="fff">#REF!</definedName>
    <definedName name="ffff">#REF!</definedName>
    <definedName name="ffx" localSheetId="3" hidden="1">{#N/A,#N/A,FALSE,"BODY"}</definedName>
    <definedName name="ffx" localSheetId="2" hidden="1">{#N/A,#N/A,FALSE,"BODY"}</definedName>
    <definedName name="ffx" hidden="1">{#N/A,#N/A,FALSE,"BODY"}</definedName>
    <definedName name="fg">#REF!</definedName>
    <definedName name="fgfh">#REF!</definedName>
    <definedName name="FINDATE">#REF!</definedName>
    <definedName name="First_Year">#REF!</definedName>
    <definedName name="flk">#REF!</definedName>
    <definedName name="fr">#REF!</definedName>
    <definedName name="front_2" localSheetId="3" hidden="1">{#N/A,#N/A,FALSE,"BODY"}</definedName>
    <definedName name="front_2" localSheetId="2" hidden="1">{#N/A,#N/A,FALSE,"BODY"}</definedName>
    <definedName name="front_2" hidden="1">{#N/A,#N/A,FALSE,"BODY"}</definedName>
    <definedName name="FullDate">#N/A</definedName>
    <definedName name="G">#REF!</definedName>
    <definedName name="gf" localSheetId="3">{30,140,350,160,"",""}</definedName>
    <definedName name="gf" localSheetId="2">{30,140,350,160,"",""}</definedName>
    <definedName name="gf">{30,140,350,160,"",""}</definedName>
    <definedName name="GFAS">#N/A</definedName>
    <definedName name="gfgfgg" localSheetId="3">[2]!дел/1000</definedName>
    <definedName name="gfgfgg" localSheetId="1">[2]!дел/1000</definedName>
    <definedName name="gfgfgg" localSheetId="2">[2]!дел/1000</definedName>
    <definedName name="gfgfgg">[2]!дел/1000</definedName>
    <definedName name="gg" localSheetId="3">#REF!</definedName>
    <definedName name="gg" localSheetId="2">#REF!</definedName>
    <definedName name="gg">#REF!</definedName>
    <definedName name="gg\" localSheetId="3">#REF!</definedName>
    <definedName name="gg\" localSheetId="2">#REF!</definedName>
    <definedName name="gg\">#REF!</definedName>
    <definedName name="ggg" localSheetId="3">#REF!</definedName>
    <definedName name="ggg" localSheetId="2">#REF!</definedName>
    <definedName name="ggg">#REF!</definedName>
    <definedName name="gh">#N/A</definedName>
    <definedName name="ghghgh">#REF!</definedName>
    <definedName name="ghj">#REF!</definedName>
    <definedName name="ghjhb" localSheetId="3">[2]!дел/1000</definedName>
    <definedName name="ghjhb" localSheetId="1">[2]!дел/1000</definedName>
    <definedName name="ghjhb" localSheetId="2">[2]!дел/1000</definedName>
    <definedName name="ghjhb">[2]!дел/1000</definedName>
    <definedName name="GipoxloritBox" localSheetId="3">#REF!</definedName>
    <definedName name="GipoxloritBox" localSheetId="2">#REF!</definedName>
    <definedName name="GipoxloritBox">#REF!</definedName>
    <definedName name="GOVBox" localSheetId="3">#REF!</definedName>
    <definedName name="GOVBox" localSheetId="2">#REF!</definedName>
    <definedName name="GOVBox">#REF!</definedName>
    <definedName name="h" localSheetId="3">{30,140,350,160,"",""}</definedName>
    <definedName name="h" localSheetId="2">{30,140,350,160,"",""}</definedName>
    <definedName name="h">{30,140,350,160,"",""}</definedName>
    <definedName name="HEAT">#REF!</definedName>
    <definedName name="hf" localSheetId="3">{30,140,350,160,"",""}</definedName>
    <definedName name="hf" localSheetId="2">{30,140,350,160,"",""}</definedName>
    <definedName name="hf">{30,140,350,160,"",""}</definedName>
    <definedName name="hgh" localSheetId="3">{30,140,350,160,"",""}</definedName>
    <definedName name="hgh" localSheetId="2">{30,140,350,160,"",""}</definedName>
    <definedName name="hgh">{30,140,350,160,"",""}</definedName>
    <definedName name="hghghghghghgh">#REF!</definedName>
    <definedName name="hhh">#REF!</definedName>
    <definedName name="hhj">#REF!</definedName>
    <definedName name="hj">#REF!</definedName>
    <definedName name="hjilll" localSheetId="3">TRUNC(([2]!oy-1)/3+1)</definedName>
    <definedName name="hjilll" localSheetId="2">TRUNC(([2]!oy-1)/3+1)</definedName>
    <definedName name="hjilll">TRUNC(([2]!oy-1)/3+1)</definedName>
    <definedName name="hkj" localSheetId="3">#REF!</definedName>
    <definedName name="hkj" localSheetId="2">#REF!</definedName>
    <definedName name="hkj">#REF!</definedName>
    <definedName name="HTML_CodePage" hidden="1">874</definedName>
    <definedName name="HTML_Control" localSheetId="3" hidden="1">{"'Monthly 1997'!$A$3:$S$89"}</definedName>
    <definedName name="HTML_Control" localSheetId="2" hidden="1">{"'Monthly 1997'!$A$3:$S$89"}</definedName>
    <definedName name="HTML_Control" hidden="1">{"'Monthly 1997'!$A$3:$S$89"}</definedName>
    <definedName name="HTML_Control1" localSheetId="3" hidden="1">{"'Monthly 1997'!$A$3:$S$89"}</definedName>
    <definedName name="HTML_Control1" localSheetId="2"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 localSheetId="3">{30,140,350,160,"",""}</definedName>
    <definedName name="I" localSheetId="2">{30,140,350,160,"",""}</definedName>
    <definedName name="I">{30,140,350,160,"",""}</definedName>
    <definedName name="IDNO">#N/A</definedName>
    <definedName name="IMPORT">#REF!</definedName>
    <definedName name="INSERT">#REF!</definedName>
    <definedName name="INTINC">#N/A</definedName>
    <definedName name="INTRISSNO">#N/A</definedName>
    <definedName name="INTRRATE">#N/A</definedName>
    <definedName name="INVESTMENT" localSheetId="3">[2]!_a1Z,[2]!_a2Z</definedName>
    <definedName name="INVESTMENT" localSheetId="1">[2]!_a1Z,[2]!_a2Z</definedName>
    <definedName name="INVESTMENT" localSheetId="2">[2]!_a1Z,[2]!_a2Z</definedName>
    <definedName name="INVESTMENT">[2]!_a1Z,[2]!_a2Z</definedName>
    <definedName name="io" localSheetId="3">{30,140,350,160,"",""}</definedName>
    <definedName name="io" localSheetId="2">{30,140,350,160,"",""}</definedName>
    <definedName name="io">{30,140,350,160,"",""}</definedName>
    <definedName name="iu" localSheetId="3">{30,140,350,160,"",""}</definedName>
    <definedName name="iu" localSheetId="2">{30,140,350,160,"",""}</definedName>
    <definedName name="iu">{30,140,350,160,"",""}</definedName>
    <definedName name="IU_2">'[7]табли 4 местний совет'!#REF!</definedName>
    <definedName name="iuy" localSheetId="3">{30,140,350,160,"",""}</definedName>
    <definedName name="iuy" localSheetId="2">{30,140,350,160,"",""}</definedName>
    <definedName name="iuy">{30,140,350,160,"",""}</definedName>
    <definedName name="j" localSheetId="3">{30,140,350,160,"",""}</definedName>
    <definedName name="j" localSheetId="2">{30,140,350,160,"",""}</definedName>
    <definedName name="j">{30,140,350,160,"",""}</definedName>
    <definedName name="jhjkfhkj">#REF!</definedName>
    <definedName name="jjkjkjkjkj">#REF!</definedName>
    <definedName name="jkkn" localSheetId="3">{30,140,350,160,"",""}</definedName>
    <definedName name="jkkn" localSheetId="2">{30,140,350,160,"",""}</definedName>
    <definedName name="jkkn">{30,140,350,160,"",""}</definedName>
    <definedName name="jlk">#REF!</definedName>
    <definedName name="JOB">#REF!</definedName>
    <definedName name="K">#REF!</definedName>
    <definedName name="K4Box">#REF!</definedName>
    <definedName name="K9Box">#REF!</definedName>
    <definedName name="ka" localSheetId="3">TRUNC(([2]!oy-1)/3+1)</definedName>
    <definedName name="ka" localSheetId="2">TRUNC(([2]!oy-1)/3+1)</definedName>
    <definedName name="ka">TRUNC(([2]!oy-1)/3+1)</definedName>
    <definedName name="KalkulyatsiyaBox" localSheetId="3">#REF!</definedName>
    <definedName name="KalkulyatsiyaBox" localSheetId="2">#REF!</definedName>
    <definedName name="KalkulyatsiyaBox">#REF!</definedName>
    <definedName name="kash" localSheetId="3">{30,140,350,160,"",""}</definedName>
    <definedName name="kash" localSheetId="2">{30,140,350,160,"",""}</definedName>
    <definedName name="kash">{30,140,350,160,"",""}</definedName>
    <definedName name="KaustikaBox">#REF!</definedName>
    <definedName name="Kbcn" localSheetId="3">{30,140,350,160,"",""}</definedName>
    <definedName name="Kbcn" localSheetId="2">{30,140,350,160,"",""}</definedName>
    <definedName name="Kbcn">{30,140,350,160,"",""}</definedName>
    <definedName name="kbcnjr" localSheetId="3" hidden="1">#REF!</definedName>
    <definedName name="kbcnjr" localSheetId="2" hidden="1">#REF!</definedName>
    <definedName name="kbcnjr" hidden="1">#REF!</definedName>
    <definedName name="KislAzot_SSBox">#REF!</definedName>
    <definedName name="KislAzot3Box">#REF!</definedName>
    <definedName name="KislAzotBox">#REF!</definedName>
    <definedName name="KislIng450Box">#REF!</definedName>
    <definedName name="kj">#REF!</definedName>
    <definedName name="kjl" localSheetId="3">#REF!,#REF!,#REF!</definedName>
    <definedName name="kjl" localSheetId="2">#REF!,#REF!,#REF!</definedName>
    <definedName name="kjl">#REF!,#REF!,#REF!</definedName>
    <definedName name="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#REF!</definedName>
    <definedName name="KLJLK" localSheetId="3" hidden="1">{#N/A,#N/A,FALSE,"BODY"}</definedName>
    <definedName name="KLJLK" localSheetId="2" hidden="1">{#N/A,#N/A,FALSE,"BODY"}</definedName>
    <definedName name="KLJLK" hidden="1">{#N/A,#N/A,FALSE,"BODY"}</definedName>
    <definedName name="KNSBox">#REF!</definedName>
    <definedName name="KursovayaBox">#REF!</definedName>
    <definedName name="L">#N/A</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 localSheetId="3">#REF!,#REF!</definedName>
    <definedName name="LGL" localSheetId="2">#REF!,#REF!</definedName>
    <definedName name="LGL">#REF!,#REF!</definedName>
    <definedName name="LGR" localSheetId="3">#REF!,#REF!</definedName>
    <definedName name="LGR" localSheetId="2">#REF!,#REF!</definedName>
    <definedName name="LGR">#REF!,#REF!</definedName>
    <definedName name="LIM">#REF!</definedName>
    <definedName name="ListToShow">#REF!</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#REF!</definedName>
    <definedName name="local" localSheetId="3" hidden="1">{#N/A,#N/A,FALSE,"인원";#N/A,#N/A,FALSE,"비용2";#N/A,#N/A,FALSE,"비용1";#N/A,#N/A,FALSE,"비용";#N/A,#N/A,FALSE,"보증2";#N/A,#N/A,FALSE,"보증1";#N/A,#N/A,FALSE,"보증";#N/A,#N/A,FALSE,"손익1";#N/A,#N/A,FALSE,"손익";#N/A,#N/A,FALSE,"부서별매출";#N/A,#N/A,FALSE,"매출"}</definedName>
    <definedName name="local" localSheetId="2" hidden="1">{#N/A,#N/A,FALSE,"인원";#N/A,#N/A,FALSE,"비용2";#N/A,#N/A,FALSE,"비용1";#N/A,#N/A,FALSE,"비용";#N/A,#N/A,FALSE,"보증2";#N/A,#N/A,FALSE,"보증1";#N/A,#N/A,FALSE,"보증";#N/A,#N/A,FALSE,"손익1";#N/A,#N/A,FALSE,"손익";#N/A,#N/A,FALSE,"부서별매출";#N/A,#N/A,FALSE,"매출"}</definedName>
    <definedName name="local" hidden="1">{#N/A,#N/A,FALSE,"인원";#N/A,#N/A,FALSE,"비용2";#N/A,#N/A,FALSE,"비용1";#N/A,#N/A,FALSE,"비용";#N/A,#N/A,FALSE,"보증2";#N/A,#N/A,FALSE,"보증1";#N/A,#N/A,FALSE,"보증";#N/A,#N/A,FALSE,"손익1";#N/A,#N/A,FALSE,"손익";#N/A,#N/A,FALSE,"부서별매출";#N/A,#N/A,FALSE,"매출"}</definedName>
    <definedName name="lora" localSheetId="3">TRUNC(([2]!oy-1)/3+1)</definedName>
    <definedName name="lora" localSheetId="2">TRUNC(([2]!oy-1)/3+1)</definedName>
    <definedName name="lora">TRUNC((oy-1)/3+1)</definedName>
    <definedName name="lot" localSheetId="3">#REF!</definedName>
    <definedName name="lot" localSheetId="2">#REF!</definedName>
    <definedName name="lot">#REF!</definedName>
    <definedName name="LOTNO">#N/A</definedName>
    <definedName name="M" localSheetId="3">#REF!</definedName>
    <definedName name="M" localSheetId="2">#REF!</definedName>
    <definedName name="M">#REF!</definedName>
    <definedName name="m_AA" localSheetId="3">#REF!</definedName>
    <definedName name="m_AA" localSheetId="2">#REF!</definedName>
    <definedName name="m_AA">#REF!</definedName>
    <definedName name="MABox" localSheetId="3">#REF!</definedName>
    <definedName name="MABox" localSheetId="2">#REF!</definedName>
    <definedName name="MABox">#REF!</definedName>
    <definedName name="MANSUROV"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ax">'[8]Зан-ть(р-ны)'!$5:$5</definedName>
    <definedName name="Metanol_RekBox" localSheetId="3">#REF!</definedName>
    <definedName name="Metanol_RekBox" localSheetId="2">#REF!</definedName>
    <definedName name="Metanol_RekBox">#REF!</definedName>
    <definedName name="Metanol_SBox" localSheetId="3">#REF!</definedName>
    <definedName name="Metanol_SBox" localSheetId="2">#REF!</definedName>
    <definedName name="Metanol_SBox">#REF!</definedName>
    <definedName name="MFT" localSheetId="3">#REF!,#REF!,#REF!,#REF!</definedName>
    <definedName name="MFT" localSheetId="2">#REF!,#REF!,#REF!,#REF!</definedName>
    <definedName name="MFT">#REF!,#REF!,#REF!,#REF!</definedName>
    <definedName name="MFTU" localSheetId="3">#REF!,#REF!,#REF!,#REF!</definedName>
    <definedName name="MFTU" localSheetId="2">#REF!,#REF!,#REF!,#REF!</definedName>
    <definedName name="MFTU">#REF!,#REF!,#REF!,#REF!</definedName>
    <definedName name="mmm">#REF!</definedName>
    <definedName name="mn">"Август"</definedName>
    <definedName name="Money1">#REF!</definedName>
    <definedName name="Money2">#REF!</definedName>
    <definedName name="MONTH">#N/A</definedName>
    <definedName name="monthl" localSheetId="3" hidden="1">{"'Monthly 1997'!$A$3:$S$89"}</definedName>
    <definedName name="monthl" localSheetId="2" hidden="1">{"'Monthly 1997'!$A$3:$S$89"}</definedName>
    <definedName name="monthl" hidden="1">{"'Monthly 1997'!$A$3:$S$89"}</definedName>
    <definedName name="Monthly" localSheetId="3" hidden="1">{"'Monthly 1997'!$A$3:$S$89"}</definedName>
    <definedName name="Monthly" localSheetId="2" hidden="1">{"'Monthly 1997'!$A$3:$S$89"}</definedName>
    <definedName name="Monthly" hidden="1">{"'Monthly 1997'!$A$3:$S$89"}</definedName>
    <definedName name="MSIX">#REF!</definedName>
    <definedName name="mtg">#REF!</definedName>
    <definedName name="MTHREE">#REF!</definedName>
    <definedName name="n" localSheetId="3">{30,140,350,160,"",""}</definedName>
    <definedName name="n" localSheetId="2">{30,140,350,160,"",""}</definedName>
    <definedName name="n">{30,140,350,160,"",""}</definedName>
    <definedName name="NaCNSBox">#REF!</definedName>
    <definedName name="NAKBox">#REF!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logiBox">#REF!</definedName>
    <definedName name="nav">#REF!</definedName>
    <definedName name="nb" localSheetId="3">{30,140,350,160,"",""}</definedName>
    <definedName name="nb" localSheetId="2">{30,140,350,160,"",""}</definedName>
    <definedName name="nb">{30,140,350,160,"",""}</definedName>
    <definedName name="nbv" localSheetId="3">{30,140,350,160,"",""}</definedName>
    <definedName name="nbv" localSheetId="2">{30,140,350,160,"",""}</definedName>
    <definedName name="nbv">{30,140,350,160,"",""}</definedName>
    <definedName name="NDEDUINDC">#N/A</definedName>
    <definedName name="NFT" localSheetId="3">#REF!,#REF!,#REF!,#REF!</definedName>
    <definedName name="NFT" localSheetId="2">#REF!,#REF!,#REF!,#REF!</definedName>
    <definedName name="NFT">#REF!,#REF!,#REF!,#REF!</definedName>
    <definedName name="nhg" localSheetId="3">{30,140,350,160,"",""}</definedName>
    <definedName name="nhg" localSheetId="2">{30,140,350,160,"",""}</definedName>
    <definedName name="nhg">{30,140,350,160,"",""}</definedName>
    <definedName name="NitronBox">#REF!</definedName>
    <definedName name="nj">#REF!</definedName>
    <definedName name="nn">#REF!</definedName>
    <definedName name="NNN">#REF!</definedName>
    <definedName name="nonbaht">#REF!</definedName>
    <definedName name="novtab">'[8]Зан-ть(р-ны)'!$5:$5</definedName>
    <definedName name="№1" localSheetId="3">#REF!</definedName>
    <definedName name="№1" localSheetId="2">#REF!</definedName>
    <definedName name="№1">#REF!</definedName>
    <definedName name="o" localSheetId="3">{30,140,350,160,"",""}</definedName>
    <definedName name="o" localSheetId="2">{30,140,350,160,"",""}</definedName>
    <definedName name="o">{30,140,350,160,"",""}</definedName>
    <definedName name="OborBox">#REF!</definedName>
    <definedName name="obshiyT">#REF!</definedName>
    <definedName name="obsN">#REF!</definedName>
    <definedName name="OFF_ROAD" localSheetId="3">#REF!,#REF!,#REF!,#REF!,#REF!,#REF!,#REF!,#REF!,#REF!,#REF!,#REF!,#REF!</definedName>
    <definedName name="OFF_ROAD" localSheetId="2">#REF!,#REF!,#REF!,#REF!,#REF!,#REF!,#REF!,#REF!,#REF!,#REF!,#REF!,#REF!</definedName>
    <definedName name="OFF_ROAD">#REF!,#REF!,#REF!,#REF!,#REF!,#REF!,#REF!,#REF!,#REF!,#REF!,#REF!,#REF!</definedName>
    <definedName name="oiu" localSheetId="3">{30,140,350,160,"",""}</definedName>
    <definedName name="oiu" localSheetId="2">{30,140,350,160,"",""}</definedName>
    <definedName name="oiu">{30,140,350,160,"",""}</definedName>
    <definedName name="OLE_LINK1">#REF!</definedName>
    <definedName name="OLE_LINK3">#REF!</definedName>
    <definedName name="OLE_LINK6">#REF!</definedName>
    <definedName name="OO"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svVodaBox">#REF!</definedName>
    <definedName name="OtchetBox">#REF!</definedName>
    <definedName name="oy">#N/A</definedName>
    <definedName name="p" localSheetId="3">{30,140,350,160,"",""}</definedName>
    <definedName name="p" localSheetId="2">{30,140,350,160,"",""}</definedName>
    <definedName name="p">{30,140,350,160,"",""}</definedName>
    <definedName name="PACK" localSheetId="3" hidden="1">{#N/A,#N/A,FALSE,"BODY"}</definedName>
    <definedName name="PACK" localSheetId="2" hidden="1">{#N/A,#N/A,FALSE,"BODY"}</definedName>
    <definedName name="PACK" hidden="1">{#N/A,#N/A,FALSE,"BODY"}</definedName>
    <definedName name="PACKING" localSheetId="3" hidden="1">{#N/A,#N/A,FALSE,"BODY"}</definedName>
    <definedName name="PACKING" localSheetId="2" hidden="1">{#N/A,#N/A,FALSE,"BODY"}</definedName>
    <definedName name="PACKING" hidden="1">{#N/A,#N/A,FALSE,"BODY"}</definedName>
    <definedName name="PACKINGLIST" localSheetId="3" hidden="1">{#N/A,#N/A,FALSE,"BODY"}</definedName>
    <definedName name="PACKINGLIST" localSheetId="2" hidden="1">{#N/A,#N/A,FALSE,"BODY"}</definedName>
    <definedName name="PACKINGLIST" hidden="1">{#N/A,#N/A,FALSE,"BODY"}</definedName>
    <definedName name="Par82Box">#REF!</definedName>
    <definedName name="ParBox">#REF!</definedName>
    <definedName name="PARTNO">#N/A</definedName>
    <definedName name="pds">#REF!</definedName>
    <definedName name="Per_Nam">#N/A</definedName>
    <definedName name="Person">#N/A</definedName>
    <definedName name="perv">#REF!</definedName>
    <definedName name="pjv">#REF!</definedName>
    <definedName name="PL" localSheetId="3" hidden="1">{#N/A,#N/A,FALSE,"BODY"}</definedName>
    <definedName name="PL" localSheetId="2" hidden="1">{#N/A,#N/A,FALSE,"BODY"}</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 localSheetId="3">{30,140,350,160,"",""}</definedName>
    <definedName name="po" localSheetId="2">{30,140,350,160,"",""}</definedName>
    <definedName name="po">{30,140,350,160,"",""}</definedName>
    <definedName name="PokupnieBox">#REF!</definedName>
    <definedName name="PoliakGelBox">#REF!</definedName>
    <definedName name="PoliakGranBox">#REF!</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 localSheetId="3">#REF!,#REF!,#REF!</definedName>
    <definedName name="Print_3_pages" localSheetId="2">#REF!,#REF!,#REF!</definedName>
    <definedName name="Print_3_pages">#REF!,#REF!,#REF!</definedName>
    <definedName name="Print_Area_MI" localSheetId="3">#REF!</definedName>
    <definedName name="Print_Area_MI" localSheetId="2">#REF!</definedName>
    <definedName name="Print_Area_MI">#REF!</definedName>
    <definedName name="Print_Titles_MI" localSheetId="3">#REF!</definedName>
    <definedName name="Print_Titles_MI" localSheetId="2">#REF!</definedName>
    <definedName name="Print_Titles_MI">#REF!</definedName>
    <definedName name="print3pages" localSheetId="3">#REF!,#REF!,#REF!</definedName>
    <definedName name="print3pages" localSheetId="2">#REF!,#REF!,#REF!</definedName>
    <definedName name="print3pages">#REF!,#REF!,#REF!</definedName>
    <definedName name="PRINT객ITLES" localSheetId="3">#REF!</definedName>
    <definedName name="PRINT객ITLES" localSheetId="2">#REF!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[9]Store!$B$128</definedName>
    <definedName name="ProchieBox" localSheetId="3">#REF!</definedName>
    <definedName name="ProchieBox" localSheetId="2">#REF!</definedName>
    <definedName name="ProchieBox">#REF!</definedName>
    <definedName name="PROJNO">#N/A</definedName>
    <definedName name="PYear2">#N/A</definedName>
    <definedName name="q" localSheetId="3">{30,140,350,160,"",""}</definedName>
    <definedName name="q" localSheetId="2">{30,140,350,160,"",""}</definedName>
    <definedName name="q">{30,140,350,160,"",""}</definedName>
    <definedName name="qorq">#REF!</definedName>
    <definedName name="qqq">#REF!</definedName>
    <definedName name="qqqq">#REF!</definedName>
    <definedName name="qqqqqqqqqqq">#REF!</definedName>
    <definedName name="qqr">#REF!</definedName>
    <definedName name="QTY">#N/A</definedName>
    <definedName name="qw" localSheetId="3">{30,140,350,160,"",""}</definedName>
    <definedName name="qw" localSheetId="2">{30,140,350,160,"",""}</definedName>
    <definedName name="qw">{30,140,350,160,"",""}</definedName>
    <definedName name="qwe" localSheetId="3">{30,140,350,160,"",""}</definedName>
    <definedName name="qwe" localSheetId="2">{30,140,350,160,"",""}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sxPerBox">#REF!</definedName>
    <definedName name="RazdVozduxBox">#REF!</definedName>
    <definedName name="RCPTNO">#N/A</definedName>
    <definedName name="re" localSheetId="3">{30,140,350,160,"",""}</definedName>
    <definedName name="re" localSheetId="2">{30,140,350,160,"",""}</definedName>
    <definedName name="re">{30,140,350,160,"",""}</definedName>
    <definedName name="REFNO">#REF!</definedName>
    <definedName name="REMARK">#N/A</definedName>
    <definedName name="resp" localSheetId="3">DATE([2]!yil,[2]!oy,1)</definedName>
    <definedName name="resp" localSheetId="2">DATE([2]!yil,[2]!oy,1)</definedName>
    <definedName name="resp">DATE([2]!yil,[2]!oy,1)</definedName>
    <definedName name="respub" localSheetId="3">#REF!</definedName>
    <definedName name="respub" localSheetId="2">#REF!</definedName>
    <definedName name="respub">#REF!</definedName>
    <definedName name="Results" localSheetId="3">[10]Results!#REF!</definedName>
    <definedName name="Results" localSheetId="2">[10]Results!#REF!</definedName>
    <definedName name="Results">[10]Results!#REF!</definedName>
    <definedName name="rew" localSheetId="3">{30,140,350,160,"",""}</definedName>
    <definedName name="rew" localSheetId="2">{30,140,350,160,"",""}</definedName>
    <definedName name="rew">{30,140,350,160,"",""}</definedName>
    <definedName name="rexfn">#REF!</definedName>
    <definedName name="RezultatBox">#REF!</definedName>
    <definedName name="rfkmr"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dAmBox">#REF!</definedName>
    <definedName name="rom">#N/A</definedName>
    <definedName name="ROW">#REF!</definedName>
    <definedName name="RP">#N/A</definedName>
    <definedName name="rrr">#REF!</definedName>
    <definedName name="RT">#REF!</definedName>
    <definedName name="rtew" localSheetId="3">{30,140,350,160,"",""}</definedName>
    <definedName name="rtew" localSheetId="2">{30,140,350,160,"",""}</definedName>
    <definedName name="rtew">{30,140,350,160,"",""}</definedName>
    <definedName name="Rw">#REF!</definedName>
    <definedName name="RY">#REF!</definedName>
    <definedName name="RZVD">#N/A</definedName>
    <definedName name="S">#REF!</definedName>
    <definedName name="sa" localSheetId="3">{30,140,350,160,"",""}</definedName>
    <definedName name="sa" localSheetId="2">{30,140,350,160,"",""}</definedName>
    <definedName name="sa">{30,140,350,160,"",""}</definedName>
    <definedName name="samarqa">#REF!</definedName>
    <definedName name="sana" localSheetId="3">DATE([2]!yil,[2]!oy,1)</definedName>
    <definedName name="sana" localSheetId="2">DATE([2]!yil,[2]!oy,1)</definedName>
    <definedName name="sana">DATE(yil,oy,1)</definedName>
    <definedName name="sd" localSheetId="3">{30,140,350,160,"",""}</definedName>
    <definedName name="sd" localSheetId="2">{30,140,350,160,"",""}</definedName>
    <definedName name="sd">{30,140,350,160,"",""}</definedName>
    <definedName name="sdfg">#REF!</definedName>
    <definedName name="sdfsdfsd" localSheetId="3">TRUNC(([2]!oy-1)/3+1)</definedName>
    <definedName name="sdfsdfsd" localSheetId="2">TRUNC(([2]!oy-1)/3+1)</definedName>
    <definedName name="sdfsdfsd">TRUNC((oy-1)/3+1)</definedName>
    <definedName name="sdfsfdf" localSheetId="3">#REF!</definedName>
    <definedName name="sdfsfdf" localSheetId="2">#REF!</definedName>
    <definedName name="sdfsfdf">#REF!</definedName>
    <definedName name="se" localSheetId="3">{30,140,350,160,"",""}</definedName>
    <definedName name="se" localSheetId="2">{30,140,350,160,"",""}</definedName>
    <definedName name="se">{30,140,350,160,"",""}</definedName>
    <definedName name="Selitra_SSBox">#REF!</definedName>
    <definedName name="Selitra3Box">#REF!</definedName>
    <definedName name="SelitraBox">#REF!</definedName>
    <definedName name="SERNO">#N/A</definedName>
    <definedName name="SetBanks">#N/A</definedName>
    <definedName name="SetDay">#N/A</definedName>
    <definedName name="sf" localSheetId="3">{30,140,350,160,"",""}</definedName>
    <definedName name="sf" localSheetId="2">{30,140,350,160,"",""}</definedName>
    <definedName name="sf">{30,140,350,160,"",""}</definedName>
    <definedName name="shsssreywwet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#REF!</definedName>
    <definedName name="SianNGMKBox">#REF!</definedName>
    <definedName name="SinilkaBox">#REF!</definedName>
    <definedName name="SintezGazBox">#REF!</definedName>
    <definedName name="SLRCPTNO">#N/A</definedName>
    <definedName name="SLSERNO">#N/A</definedName>
    <definedName name="SolyankaBox">#REF!</definedName>
    <definedName name="SolyankaKatBox">#REF!</definedName>
    <definedName name="sr">#REF!</definedName>
    <definedName name="SravnenieBox">#REF!</definedName>
    <definedName name="SravnitelnayaBox">#REF!</definedName>
    <definedName name="ss" localSheetId="3">{30,140,350,160,"",""}</definedName>
    <definedName name="ss" localSheetId="2">{30,140,350,160,"",""}</definedName>
    <definedName name="ss">{30,140,350,160,"",""}</definedName>
    <definedName name="SSS"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#REF!</definedName>
    <definedName name="StartDate">#REF!</definedName>
    <definedName name="STDATE">#REF!</definedName>
    <definedName name="SulfatBox">#REF!</definedName>
    <definedName name="SUMMARY">#REF!</definedName>
    <definedName name="sung" localSheetId="3" hidden="1">{"'Monthly 1997'!$A$3:$S$89"}</definedName>
    <definedName name="sung" localSheetId="2" hidden="1">{"'Monthly 1997'!$A$3:$S$89"}</definedName>
    <definedName name="sung" hidden="1">{"'Monthly 1997'!$A$3:$S$89"}</definedName>
    <definedName name="sung2" localSheetId="3" hidden="1">{"'Monthly 1997'!$A$3:$S$89"}</definedName>
    <definedName name="sung2" localSheetId="2" hidden="1">{"'Monthly 1997'!$A$3:$S$89"}</definedName>
    <definedName name="sung2" hidden="1">{"'Monthly 1997'!$A$3:$S$89"}</definedName>
    <definedName name="SVOD">#N/A</definedName>
    <definedName name="SxemBox">#REF!</definedName>
    <definedName name="SxemNitronBox">#REF!</definedName>
    <definedName name="t" localSheetId="3">{30,140,350,160,"",""}</definedName>
    <definedName name="t" localSheetId="2">{30,140,350,160,"",""}</definedName>
    <definedName name="t">{30,140,350,160,"",""}</definedName>
    <definedName name="TablBox">#REF!</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EMPQTY">#N/A</definedName>
    <definedName name="TEST">#REF!</definedName>
    <definedName name="test1">#REF!</definedName>
    <definedName name="test2">#REF!</definedName>
    <definedName name="TFT" localSheetId="3">#REF!,#REF!,#REF!,#REF!</definedName>
    <definedName name="TFT" localSheetId="2">#REF!,#REF!,#REF!,#REF!</definedName>
    <definedName name="TFT">#REF!,#REF!,#REF!,#REF!</definedName>
    <definedName name="th" localSheetId="3">#REF!</definedName>
    <definedName name="th" localSheetId="2">#REF!</definedName>
    <definedName name="th">#REF!</definedName>
    <definedName name="TiomochBox" localSheetId="3">#REF!</definedName>
    <definedName name="TiomochBox" localSheetId="2">#REF!</definedName>
    <definedName name="TiomochBox">#REF!</definedName>
    <definedName name="tlfAprt" localSheetId="3">#REF!</definedName>
    <definedName name="tlfAprt" localSheetId="2">#REF!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l">#REF!</definedName>
    <definedName name="total" localSheetId="3">[2]!дел/1000</definedName>
    <definedName name="total" localSheetId="1">[2]!дел/1000</definedName>
    <definedName name="total" localSheetId="2">[2]!дел/1000</definedName>
    <definedName name="total">[2]!дел/1000</definedName>
    <definedName name="tr" localSheetId="3">{30,140,350,160,"",""}</definedName>
    <definedName name="tr" localSheetId="2">{30,140,350,160,"",""}</definedName>
    <definedName name="tr">{30,140,350,160,"",""}</definedName>
    <definedName name="tre" localSheetId="3">{30,140,350,160,"",""}</definedName>
    <definedName name="tre" localSheetId="2">{30,140,350,160,"",""}</definedName>
    <definedName name="tre">{30,140,350,160,"",""}</definedName>
    <definedName name="TRUNK_TAILGATE_HANDLE">#REF!</definedName>
    <definedName name="TRXNAMT">#REF!</definedName>
    <definedName name="TRXNDESC">#N/A</definedName>
    <definedName name="TRXNFAMT">#N/A</definedName>
    <definedName name="TRXNQTY">#N/A</definedName>
    <definedName name="tt" localSheetId="3" hidden="1">{#N/A,#N/A,TRUE,"일정"}</definedName>
    <definedName name="tt" localSheetId="2" hidden="1">{#N/A,#N/A,TRUE,"일정"}</definedName>
    <definedName name="tt" hidden="1">{#N/A,#N/A,TRUE,"일정"}</definedName>
    <definedName name="TTT">#REF!</definedName>
    <definedName name="ty" localSheetId="3">{30,140,350,160,"",""}</definedName>
    <definedName name="ty" localSheetId="2">{30,140,350,160,"",""}</definedName>
    <definedName name="ty">{30,140,350,160,"",""}</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 localSheetId="3">{30,140,350,160,"",""}</definedName>
    <definedName name="tyu" localSheetId="2">{30,140,350,160,"",""}</definedName>
    <definedName name="tyu">{30,140,350,160,"",""}</definedName>
    <definedName name="u" localSheetId="3">{30,140,350,160,"",""}</definedName>
    <definedName name="u" localSheetId="2">{30,140,350,160,"",""}</definedName>
    <definedName name="u">{30,140,350,160,"",""}</definedName>
    <definedName name="UglekisBox">#REF!</definedName>
    <definedName name="uiy" localSheetId="3">{30,140,350,160,"",""}</definedName>
    <definedName name="uiy" localSheetId="2">{30,140,350,160,"",""}</definedName>
    <definedName name="uiy">{30,140,350,160,"",""}</definedName>
    <definedName name="Uksus70Box">#REF!</definedName>
    <definedName name="Uksus99Box">#REF!</definedName>
    <definedName name="UNIT">#N/A</definedName>
    <definedName name="UOM">#N/A</definedName>
    <definedName name="ure">#N/A</definedName>
    <definedName name="uy" localSheetId="3">{30,140,350,160,"",""}</definedName>
    <definedName name="uy" localSheetId="2">{30,140,350,160,"",""}</definedName>
    <definedName name="uy">{30,140,350,160,"",""}</definedName>
    <definedName name="uyjh" localSheetId="3">{30,140,350,160,"",""}</definedName>
    <definedName name="uyjh" localSheetId="2">{30,140,350,160,"",""}</definedName>
    <definedName name="uyjh">{30,140,350,160,"",""}</definedName>
    <definedName name="uyt" localSheetId="3">{30,140,350,160,"",""}</definedName>
    <definedName name="uyt" localSheetId="2">{30,140,350,160,"",""}</definedName>
    <definedName name="uyt">{30,140,350,160,"",""}</definedName>
    <definedName name="v" localSheetId="3">{30,140,350,160,"",""}</definedName>
    <definedName name="v" localSheetId="2">{30,140,350,160,"",""}</definedName>
    <definedName name="v">{30,140,350,160,"",""}</definedName>
    <definedName name="VarABox">#REF!</definedName>
    <definedName name="VarBBox">#REF!</definedName>
    <definedName name="vb">#REF!</definedName>
    <definedName name="vbc">#REF!</definedName>
    <definedName name="vbghh">#REF!</definedName>
    <definedName name="vcx" localSheetId="3">{30,140,350,160,"",""}</definedName>
    <definedName name="vcx" localSheetId="2">{30,140,350,160,"",""}</definedName>
    <definedName name="vcx">{30,140,350,160,"",""}</definedName>
    <definedName name="VENDOR">#N/A</definedName>
    <definedName name="VNPNO">#N/A</definedName>
    <definedName name="VozduxKIP450Box">#REF!</definedName>
    <definedName name="vpr">#REF!</definedName>
    <definedName name="vvv">#REF!</definedName>
    <definedName name="vx">#REF!</definedName>
    <definedName name="vxzdgsdfg">#REF!</definedName>
    <definedName name="w" localSheetId="3">{30,140,350,160,"",""}</definedName>
    <definedName name="w" localSheetId="2">{30,140,350,160,"",""}</definedName>
    <definedName name="w">{30,140,350,160,"",""}</definedName>
    <definedName name="W.SHOP">#N/A</definedName>
    <definedName name="wa">#REF!</definedName>
    <definedName name="we" localSheetId="3">{30,140,350,160,"",""}</definedName>
    <definedName name="we" localSheetId="2">{30,140,350,160,"",""}</definedName>
    <definedName name="we">{30,140,350,160,"",""}</definedName>
    <definedName name="weeee" localSheetId="3" hidden="1">{#N/A,#N/A,FALSE,"인원";#N/A,#N/A,FALSE,"비용2";#N/A,#N/A,FALSE,"비용1";#N/A,#N/A,FALSE,"비용";#N/A,#N/A,FALSE,"보증2";#N/A,#N/A,FALSE,"보증1";#N/A,#N/A,FALSE,"보증";#N/A,#N/A,FALSE,"손익1";#N/A,#N/A,FALSE,"손익";#N/A,#N/A,FALSE,"부서별매출";#N/A,#N/A,FALSE,"매출"}</definedName>
    <definedName name="weeee" localSheetId="2"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r" localSheetId="3">{30,140,350,160,"",""}</definedName>
    <definedName name="wer" localSheetId="2">{30,140,350,160,"",""}</definedName>
    <definedName name="wer">{30,140,350,160,"",""}</definedName>
    <definedName name="wf" localSheetId="3">{30,140,350,160,"",""}</definedName>
    <definedName name="wf" localSheetId="2">{30,140,350,160,"",""}</definedName>
    <definedName name="wf">{30,140,350,160,"",""}</definedName>
    <definedName name="WFL" localSheetId="3">#REF!,#REF!</definedName>
    <definedName name="WFL" localSheetId="2">#REF!,#REF!</definedName>
    <definedName name="WFL">#REF!,#REF!</definedName>
    <definedName name="wgeaw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 localSheetId="3">#REF!,#REF!</definedName>
    <definedName name="WIL" localSheetId="2">#REF!,#REF!</definedName>
    <definedName name="WIL">#REF!,#REF!</definedName>
    <definedName name="WIR" localSheetId="3">#REF!,#REF!</definedName>
    <definedName name="WIR" localSheetId="2">#REF!,#REF!</definedName>
    <definedName name="WIR">#REF!,#REF!</definedName>
    <definedName name="wq">#REF!</definedName>
    <definedName name="wqe" localSheetId="3">{30,140,350,160,"",""}</definedName>
    <definedName name="wqe" localSheetId="2">{30,140,350,160,"",""}</definedName>
    <definedName name="wqe">{30,140,350,160,"",""}</definedName>
    <definedName name="wr" localSheetId="3" hidden="1">#REF!</definedName>
    <definedName name="wr" localSheetId="2" hidden="1">#REF!</definedName>
    <definedName name="wr" hidden="1">#REF!</definedName>
    <definedName name="wrn.ccr." localSheetId="3" hidden="1">{#N/A,#N/A,FALSE,"BODY"}</definedName>
    <definedName name="wrn.ccr." localSheetId="2" hidden="1">{#N/A,#N/A,FALSE,"BODY"}</definedName>
    <definedName name="wrn.ccr." hidden="1">{#N/A,#N/A,FALSE,"BODY"}</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localSheetId="3"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localSheetId="2"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list1." localSheetId="3" hidden="1">{#N/A,#N/A,FALSE,"Input1"}</definedName>
    <definedName name="wrn.list1." localSheetId="2" hidden="1">{#N/A,#N/A,FALSE,"Input1"}</definedName>
    <definedName name="wrn.list1." hidden="1">{#N/A,#N/A,FALSE,"Input1"}</definedName>
    <definedName name="wrn.list2." localSheetId="3" hidden="1">{#N/A,#N/A,FALSE,"Input1"}</definedName>
    <definedName name="wrn.list2." localSheetId="2" hidden="1">{#N/A,#N/A,FALSE,"Input1"}</definedName>
    <definedName name="wrn.list2." hidden="1">{#N/A,#N/A,FALSE,"Input1"}</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localSheetId="3" hidden="1">{#N/A,#N/A,FALSE,"단축1";#N/A,#N/A,FALSE,"단축2";#N/A,#N/A,FALSE,"단축3";#N/A,#N/A,FALSE,"장축";#N/A,#N/A,FALSE,"4WD"}</definedName>
    <definedName name="wrn.전부인쇄." localSheetId="2" hidden="1">{#N/A,#N/A,FALSE,"단축1";#N/A,#N/A,FALSE,"단축2";#N/A,#N/A,FALSE,"단축3";#N/A,#N/A,FALSE,"장축";#N/A,#N/A,FALSE,"4WD"}</definedName>
    <definedName name="wrn.전부인쇄." hidden="1">{#N/A,#N/A,FALSE,"단축1";#N/A,#N/A,FALSE,"단축2";#N/A,#N/A,FALSE,"단축3";#N/A,#N/A,FALSE,"장축";#N/A,#N/A,FALSE,"4WD"}</definedName>
    <definedName name="wrn.주간._.보고." localSheetId="3" hidden="1">{#N/A,#N/A,TRUE,"일정"}</definedName>
    <definedName name="wrn.주간._.보고." localSheetId="2" hidden="1">{#N/A,#N/A,TRUE,"일정"}</definedName>
    <definedName name="wrn.주간._.보고." hidden="1">{#N/A,#N/A,TRUE,"일정"}</definedName>
    <definedName name="ws" localSheetId="3">{30,140,350,160,"",""}</definedName>
    <definedName name="ws" localSheetId="2">{30,140,350,160,"",""}</definedName>
    <definedName name="ws">{30,140,350,160,"",""}</definedName>
    <definedName name="wsd">#REF!</definedName>
    <definedName name="wt" localSheetId="3">{30,140,350,160,"",""}</definedName>
    <definedName name="wt" localSheetId="2">{30,140,350,160,"",""}</definedName>
    <definedName name="wt">{30,140,350,160,"",""}</definedName>
    <definedName name="wv" localSheetId="3">{30,140,350,160,"",""}</definedName>
    <definedName name="wv" localSheetId="2">{30,140,350,160,"",""}</definedName>
    <definedName name="wv">{30,140,350,160,"",""}</definedName>
    <definedName name="www">#REF!</definedName>
    <definedName name="WWWW" localSheetId="3" hidden="1">{#N/A,#N/A,TRUE,"일정"}</definedName>
    <definedName name="WWWW" localSheetId="2" hidden="1">{#N/A,#N/A,TRUE,"일정"}</definedName>
    <definedName name="WWWW" hidden="1">{#N/A,#N/A,TRUE,"일정"}</definedName>
    <definedName name="wx" localSheetId="3">{30,140,350,160,"",""}</definedName>
    <definedName name="wx" localSheetId="2">{30,140,350,160,"",""}</definedName>
    <definedName name="wx">{30,140,350,160,"",""}</definedName>
    <definedName name="wy" localSheetId="3">{30,140,350,160,"",""}</definedName>
    <definedName name="wy" localSheetId="2">{30,140,350,160,"",""}</definedName>
    <definedName name="wy">{30,140,350,160,"",""}</definedName>
    <definedName name="wz">#REF!</definedName>
    <definedName name="x" localSheetId="3">{30,140,350,160,"",""}</definedName>
    <definedName name="x" localSheetId="2">{30,140,350,160,"",""}</definedName>
    <definedName name="x">{30,140,350,160,"",""}</definedName>
    <definedName name="xcv" localSheetId="3">{30,140,350,160,"",""}</definedName>
    <definedName name="xcv" localSheetId="2">{30,140,350,160,"",""}</definedName>
    <definedName name="xcv">{30,140,350,160,"",""}</definedName>
    <definedName name="xczx" localSheetId="3">{30,140,350,160,"",""}</definedName>
    <definedName name="xczx" localSheetId="2">{30,140,350,160,"",""}</definedName>
    <definedName name="xczx">{30,140,350,160,"",""}</definedName>
    <definedName name="XlorBox">#REF!</definedName>
    <definedName name="Xolod2Box">#REF!</definedName>
    <definedName name="Xolod5Box">#REF!</definedName>
    <definedName name="Xolod7Box">#REF!</definedName>
    <definedName name="XOVBox">#REF!</definedName>
    <definedName name="xvcvcxzdsfs">#REF!</definedName>
    <definedName name="xxx">#REF!</definedName>
    <definedName name="y" localSheetId="3">{30,140,350,160,"",""}</definedName>
    <definedName name="y" localSheetId="2">{30,140,350,160,"",""}</definedName>
    <definedName name="y">{30,140,350,160,"",""}</definedName>
    <definedName name="yil">#N/A</definedName>
    <definedName name="yt" localSheetId="3">{30,140,350,160,"",""}</definedName>
    <definedName name="yt" localSheetId="2">{30,140,350,160,"",""}</definedName>
    <definedName name="yt">{30,140,350,160,"",""}</definedName>
    <definedName name="ytr" localSheetId="3">{30,140,350,160,"",""}</definedName>
    <definedName name="ytr" localSheetId="2">{30,140,350,160,"",""}</definedName>
    <definedName name="ytr">{30,140,350,160,"",""}</definedName>
    <definedName name="ytu" localSheetId="3">{30,140,350,160,"",""}</definedName>
    <definedName name="ytu" localSheetId="2">{30,140,350,160,"",""}</definedName>
    <definedName name="ytu">{30,140,350,160,"",""}</definedName>
    <definedName name="yy">#N/A</definedName>
    <definedName name="z" localSheetId="3">{30,140,350,160,"",""}</definedName>
    <definedName name="z" localSheetId="2">{30,140,350,160,"",""}</definedName>
    <definedName name="z">{30,140,350,160,"",""}</definedName>
    <definedName name="Z_28E99C00_2E50_4A25_9D21_7801798C21BD_.wvu.PrintArea" localSheetId="3" hidden="1">#REF!</definedName>
    <definedName name="Z_28E99C00_2E50_4A25_9D21_7801798C21BD_.wvu.PrintArea" localSheetId="2" hidden="1">#REF!</definedName>
    <definedName name="Z_28E99C00_2E50_4A25_9D21_7801798C21BD_.wvu.PrintArea" hidden="1">#REF!</definedName>
    <definedName name="Z_363221E4_558F_4717_B6AD_63B76229A86A_.wvu.PrintArea" localSheetId="3" hidden="1">#REF!</definedName>
    <definedName name="Z_363221E4_558F_4717_B6AD_63B76229A86A_.wvu.PrintArea" localSheetId="2" hidden="1">#REF!</definedName>
    <definedName name="Z_363221E4_558F_4717_B6AD_63B76229A86A_.wvu.PrintArea" hidden="1">#REF!</definedName>
    <definedName name="Z_3A9B8CE0_90FE_45F7_B16A_6C9B6CFEF69B_.wvu.PrintTitles" hidden="1">[11]оборот!$A:$B,[11]оборот!$1:$1</definedName>
    <definedName name="Z_5167EBEB_44EA_47B0_97C1_BDFB74A1E9C1_.wvu.PrintArea" localSheetId="3" hidden="1">#REF!</definedName>
    <definedName name="Z_5167EBEB_44EA_47B0_97C1_BDFB74A1E9C1_.wvu.PrintArea" localSheetId="2" hidden="1">#REF!</definedName>
    <definedName name="Z_5167EBEB_44EA_47B0_97C1_BDFB74A1E9C1_.wvu.PrintArea" hidden="1">#REF!</definedName>
    <definedName name="Z_52A70739_45F6_4D94_BB2B_E6CE9DB3F670_.wvu.PrintArea" localSheetId="3" hidden="1">#REF!</definedName>
    <definedName name="Z_52A70739_45F6_4D94_BB2B_E6CE9DB3F670_.wvu.PrintArea" localSheetId="2" hidden="1">#REF!</definedName>
    <definedName name="Z_52A70739_45F6_4D94_BB2B_E6CE9DB3F670_.wvu.PrintArea" hidden="1">#REF!</definedName>
    <definedName name="Z_7567EFF5_A760_4BD2_9783_0E4DA1CF40E5_.wvu.PrintArea" localSheetId="3" hidden="1">#REF!</definedName>
    <definedName name="Z_7567EFF5_A760_4BD2_9783_0E4DA1CF40E5_.wvu.PrintArea" localSheetId="2" hidden="1">#REF!</definedName>
    <definedName name="Z_7567EFF5_A760_4BD2_9783_0E4DA1CF40E5_.wvu.PrintArea" hidden="1">#REF!</definedName>
    <definedName name="Z_86A21AE1_D222_11D6_8098_444553540000_.wvu.Cols" hidden="1">#N/A</definedName>
    <definedName name="Z_90AC4916_08D5_4B9F_B8B9_D84EFD8CA14D_.wvu.PrintArea" localSheetId="3" hidden="1">#REF!</definedName>
    <definedName name="Z_90AC4916_08D5_4B9F_B8B9_D84EFD8CA14D_.wvu.PrintArea" localSheetId="2" hidden="1">#REF!</definedName>
    <definedName name="Z_90AC4916_08D5_4B9F_B8B9_D84EFD8CA14D_.wvu.PrintArea" hidden="1">#REF!</definedName>
    <definedName name="Z_90AC4916_08D5_4B9F_B8B9_D84EFD8CA14D_.wvu.Rows" localSheetId="3" hidden="1">#REF!,#REF!</definedName>
    <definedName name="Z_90AC4916_08D5_4B9F_B8B9_D84EFD8CA14D_.wvu.Rows" localSheetId="2" hidden="1">#REF!,#REF!</definedName>
    <definedName name="Z_90AC4916_08D5_4B9F_B8B9_D84EFD8CA14D_.wvu.Rows" hidden="1">#REF!,#REF!</definedName>
    <definedName name="Z_A4A9DF7B_AB71_4A4B_9F81_D0DED06B6979_.wvu.PrintArea" localSheetId="3" hidden="1">#REF!</definedName>
    <definedName name="Z_A4A9DF7B_AB71_4A4B_9F81_D0DED06B6979_.wvu.PrintArea" localSheetId="2" hidden="1">#REF!</definedName>
    <definedName name="Z_A4A9DF7B_AB71_4A4B_9F81_D0DED06B6979_.wvu.PrintArea" hidden="1">#REF!</definedName>
    <definedName name="Z_A4A9DF7B_AB71_4A4B_9F81_D0DED06B6979_.wvu.Rows" localSheetId="3" hidden="1">#REF!,#REF!</definedName>
    <definedName name="Z_A4A9DF7B_AB71_4A4B_9F81_D0DED06B6979_.wvu.Rows" localSheetId="2" hidden="1">#REF!,#REF!</definedName>
    <definedName name="Z_A4A9DF7B_AB71_4A4B_9F81_D0DED06B6979_.wvu.Rows" hidden="1">#REF!,#REF!</definedName>
    <definedName name="Z_A72D7F17_E843_45F5_A257_DC060914C37A_.wvu.PrintArea" localSheetId="3" hidden="1">#REF!</definedName>
    <definedName name="Z_A72D7F17_E843_45F5_A257_DC060914C37A_.wvu.PrintArea" localSheetId="2" hidden="1">#REF!</definedName>
    <definedName name="Z_A72D7F17_E843_45F5_A257_DC060914C37A_.wvu.PrintArea" hidden="1">#REF!</definedName>
    <definedName name="Z_A72D7F17_E843_45F5_A257_DC060914C37A_.wvu.Rows" localSheetId="3" hidden="1">#REF!,#REF!</definedName>
    <definedName name="Z_A72D7F17_E843_45F5_A257_DC060914C37A_.wvu.Rows" localSheetId="2" hidden="1">#REF!,#REF!</definedName>
    <definedName name="Z_A72D7F17_E843_45F5_A257_DC060914C37A_.wvu.Rows" hidden="1">#REF!,#REF!</definedName>
    <definedName name="Z_AC797E33_BB07_440F_920C_8A9426261027_.wvu.PrintArea" localSheetId="3" hidden="1">#REF!</definedName>
    <definedName name="Z_AC797E33_BB07_440F_920C_8A9426261027_.wvu.PrintArea" localSheetId="2" hidden="1">#REF!</definedName>
    <definedName name="Z_AC797E33_BB07_440F_920C_8A9426261027_.wvu.PrintArea" hidden="1">#REF!</definedName>
    <definedName name="Z_B01F82C8_E2BF_11D8_BD33_0000F8781956_.wvu.Cols" localSheetId="3" hidden="1">#REF!,#REF!,#REF!,#REF!,#REF!,#REF!,#REF!,#REF!,#REF!,#REF!,#REF!,#REF!,#REF!,#REF!</definedName>
    <definedName name="Z_B01F82C8_E2BF_11D8_BD33_0000F8781956_.wvu.Cols" localSheetId="2" hidden="1">#REF!,#REF!,#REF!,#REF!,#REF!,#REF!,#REF!,#REF!,#REF!,#REF!,#REF!,#REF!,#REF!,#REF!</definedName>
    <definedName name="Z_B01F82C8_E2BF_11D8_BD33_0000F8781956_.wvu.Cols" hidden="1">#REF!,#REF!,#REF!,#REF!,#REF!,#REF!,#REF!,#REF!,#REF!,#REF!,#REF!,#REF!,#REF!,#REF!</definedName>
    <definedName name="Z_B01F82C8_E2BF_11D8_BD33_0000F8781956_.wvu.PrintTitles" localSheetId="3" hidden="1">#REF!</definedName>
    <definedName name="Z_B01F82C8_E2BF_11D8_BD33_0000F8781956_.wvu.PrintTitles" localSheetId="2" hidden="1">#REF!</definedName>
    <definedName name="Z_B01F82C8_E2BF_11D8_BD33_0000F8781956_.wvu.PrintTitles" hidden="1">#REF!</definedName>
    <definedName name="Z_B1C6911B_1389_4D1E_B480_46B2A5907C37_.wvu.FilterData" localSheetId="3" hidden="1">#REF!</definedName>
    <definedName name="Z_B1C6911B_1389_4D1E_B480_46B2A5907C37_.wvu.FilterData" localSheetId="2" hidden="1">#REF!</definedName>
    <definedName name="Z_B1C6911B_1389_4D1E_B480_46B2A5907C37_.wvu.FilterData" hidden="1">#REF!</definedName>
    <definedName name="Z_B1C6911B_1389_4D1E_B480_46B2A5907C37_.wvu.PrintArea" localSheetId="3" hidden="1">#REF!</definedName>
    <definedName name="Z_B1C6911B_1389_4D1E_B480_46B2A5907C37_.wvu.PrintArea" localSheetId="2" hidden="1">#REF!</definedName>
    <definedName name="Z_B1C6911B_1389_4D1E_B480_46B2A5907C37_.wvu.PrintArea" hidden="1">#REF!</definedName>
    <definedName name="Z_B1C6911B_1389_4D1E_B480_46B2A5907C37_.wvu.Rows" localSheetId="3" hidden="1">#REF!,#REF!</definedName>
    <definedName name="Z_B1C6911B_1389_4D1E_B480_46B2A5907C37_.wvu.Rows" localSheetId="2" hidden="1">#REF!,#REF!</definedName>
    <definedName name="Z_B1C6911B_1389_4D1E_B480_46B2A5907C37_.wvu.Rows" hidden="1">#REF!,#REF!</definedName>
    <definedName name="Z_BD879655_49FA_40EC_B48C_A3116A0C7DFC_.wvu.PrintArea" localSheetId="3" hidden="1">#REF!</definedName>
    <definedName name="Z_BD879655_49FA_40EC_B48C_A3116A0C7DFC_.wvu.PrintArea" localSheetId="2" hidden="1">#REF!</definedName>
    <definedName name="Z_BD879655_49FA_40EC_B48C_A3116A0C7DFC_.wvu.PrintArea" hidden="1">#REF!</definedName>
    <definedName name="Z_C06073AE_7EF9_4843_A3E3_AB58B1214D42_.wvu.PrintArea" localSheetId="3" hidden="1">#REF!</definedName>
    <definedName name="Z_C06073AE_7EF9_4843_A3E3_AB58B1214D42_.wvu.PrintArea" localSheetId="2" hidden="1">#REF!</definedName>
    <definedName name="Z_C06073AE_7EF9_4843_A3E3_AB58B1214D42_.wvu.PrintArea" hidden="1">#REF!</definedName>
    <definedName name="Z_D205962A_A136_4D1E_8153_3458A266DBC1_.wvu.PrintArea" localSheetId="3" hidden="1">#REF!</definedName>
    <definedName name="Z_D205962A_A136_4D1E_8153_3458A266DBC1_.wvu.PrintArea" localSheetId="2" hidden="1">#REF!</definedName>
    <definedName name="Z_D205962A_A136_4D1E_8153_3458A266DBC1_.wvu.PrintArea" hidden="1">#REF!</definedName>
    <definedName name="Z_D4F8E9F6_5FCD_431C_A367_31DAEB399AF5_.wvu.FilterData" localSheetId="3" hidden="1">#REF!</definedName>
    <definedName name="Z_D4F8E9F6_5FCD_431C_A367_31DAEB399AF5_.wvu.FilterData" localSheetId="2" hidden="1">#REF!</definedName>
    <definedName name="Z_D4F8E9F6_5FCD_431C_A367_31DAEB399AF5_.wvu.FilterData" hidden="1">#REF!</definedName>
    <definedName name="Z_D851514D_BBEB_4B79_8707_98EE9C125F6D_.wvu.PrintArea" localSheetId="3" hidden="1">#REF!</definedName>
    <definedName name="Z_D851514D_BBEB_4B79_8707_98EE9C125F6D_.wvu.PrintArea" localSheetId="2" hidden="1">#REF!</definedName>
    <definedName name="Z_D851514D_BBEB_4B79_8707_98EE9C125F6D_.wvu.PrintArea" hidden="1">#REF!</definedName>
    <definedName name="Z_E1467D9E_08D8_4B26_A1A2_A7B2112B5B89_.wvu.PrintArea" localSheetId="3" hidden="1">#REF!</definedName>
    <definedName name="Z_E1467D9E_08D8_4B26_A1A2_A7B2112B5B89_.wvu.PrintArea" localSheetId="2" hidden="1">#REF!</definedName>
    <definedName name="Z_E1467D9E_08D8_4B26_A1A2_A7B2112B5B89_.wvu.PrintArea" hidden="1">#REF!</definedName>
    <definedName name="Z_EAC59BBB_1142_473E_AA30_776C99FD5953_.wvu.PrintArea" localSheetId="3" hidden="1">#REF!</definedName>
    <definedName name="Z_EAC59BBB_1142_473E_AA30_776C99FD5953_.wvu.PrintArea" localSheetId="2" hidden="1">#REF!</definedName>
    <definedName name="Z_EAC59BBB_1142_473E_AA30_776C99FD5953_.wvu.PrintArea" hidden="1">#REF!</definedName>
    <definedName name="Z_F93FC798_0AC9_4DC8_A37A_5AC4EB838A1D_.wvu.PrintArea" localSheetId="3" hidden="1">#REF!</definedName>
    <definedName name="Z_F93FC798_0AC9_4DC8_A37A_5AC4EB838A1D_.wvu.PrintArea" localSheetId="2" hidden="1">#REF!</definedName>
    <definedName name="Z_F93FC798_0AC9_4DC8_A37A_5AC4EB838A1D_.wvu.PrintArea" hidden="1">#REF!</definedName>
    <definedName name="za" localSheetId="3">{30,140,350,160,"",""}</definedName>
    <definedName name="za" localSheetId="2">{30,140,350,160,"",""}</definedName>
    <definedName name="za">{30,140,350,160,"",""}</definedName>
    <definedName name="ZaxVodaBox">#REF!</definedName>
    <definedName name="ZRATEINDC">#N/A</definedName>
    <definedName name="zx" localSheetId="3">{30,140,350,160,"",""}</definedName>
    <definedName name="zx" localSheetId="2">{30,140,350,160,"",""}</definedName>
    <definedName name="zx">{30,140,350,160,"",""}</definedName>
    <definedName name="zzz">#REF!</definedName>
    <definedName name="а" localSheetId="3">{30,140,350,160,"",""}</definedName>
    <definedName name="а" localSheetId="2">{30,140,350,160,"",""}</definedName>
    <definedName name="а">{30,140,350,160,"",""}</definedName>
    <definedName name="А1">#REF!</definedName>
    <definedName name="А10">#REF!</definedName>
    <definedName name="А12">#REF!</definedName>
    <definedName name="А15">#REF!</definedName>
    <definedName name="А17">#REF!</definedName>
    <definedName name="а209">#REF!</definedName>
    <definedName name="А6000000">#REF!</definedName>
    <definedName name="а65555">#REF!</definedName>
    <definedName name="А65656">#REF!</definedName>
    <definedName name="А7">#REF!</definedName>
    <definedName name="А9">#REF!</definedName>
    <definedName name="аа" localSheetId="3" hidden="1">#REF!</definedName>
    <definedName name="аа" localSheetId="2" hidden="1">#REF!</definedName>
    <definedName name="аа" hidden="1">#REF!</definedName>
    <definedName name="аа1">'[12]Зан-ть(р-ны)'!$5:$5</definedName>
    <definedName name="ааа">'[13]Фориш 2003'!$O$4</definedName>
    <definedName name="аааа" localSheetId="3">#REF!</definedName>
    <definedName name="аааа" localSheetId="2">#REF!</definedName>
    <definedName name="аааа">#REF!</definedName>
    <definedName name="ааааа"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#REF!</definedName>
    <definedName name="аааааааааааа">#REF!</definedName>
    <definedName name="ааааппримека">#N/A</definedName>
    <definedName name="ааав">#REF!</definedName>
    <definedName name="Аббаз">#REF!</definedName>
    <definedName name="абду">#REF!</definedName>
    <definedName name="ав">#REF!</definedName>
    <definedName name="аваав" localSheetId="3">{30,140,350,160,"",""}</definedName>
    <definedName name="аваав" localSheetId="2">{30,140,350,160,"",""}</definedName>
    <definedName name="аваав">{30,140,350,160,"",""}</definedName>
    <definedName name="ававпаррпор" localSheetId="3">{30,140,350,160,"",""}</definedName>
    <definedName name="ававпаррпор" localSheetId="2">{30,140,350,160,"",""}</definedName>
    <definedName name="ававпаррпор">{30,140,350,160,"",""}</definedName>
    <definedName name="авиви">#N/A</definedName>
    <definedName name="авипвапи">#N/A</definedName>
    <definedName name="авлб">#REF!</definedName>
    <definedName name="авыпмвмыв">#N/A</definedName>
    <definedName name="авьлолалоа" localSheetId="3">{30,140,350,160,"",""}</definedName>
    <definedName name="авьлолалоа" localSheetId="2">{30,140,350,160,"",""}</definedName>
    <definedName name="авьлолалоа">{30,140,350,160,"",""}</definedName>
    <definedName name="Ағапапкуё21ё2312" localSheetId="3" hidden="1">#REF!</definedName>
    <definedName name="Ағапапкуё21ё2312" localSheetId="2" hidden="1">#REF!</definedName>
    <definedName name="Ағапапкуё21ё2312" hidden="1">#REF!</definedName>
    <definedName name="Адил">#REF!</definedName>
    <definedName name="адр">"$A$3"</definedName>
    <definedName name="Адреслар">[14]База!$A$2:$A$16</definedName>
    <definedName name="Адхам" localSheetId="3">#REF!</definedName>
    <definedName name="Адхам" localSheetId="2">#REF!</definedName>
    <definedName name="Адхам">#REF!</definedName>
    <definedName name="АЕН" localSheetId="3">#REF!</definedName>
    <definedName name="АЕН" localSheetId="2">#REF!</definedName>
    <definedName name="АЕН">#REF!</definedName>
    <definedName name="аиа">#N/A</definedName>
    <definedName name="аипасп12" localSheetId="3">#REF!</definedName>
    <definedName name="аипасп12" localSheetId="2">#REF!</definedName>
    <definedName name="аипасп12">#REF!</definedName>
    <definedName name="аитпир">#N/A</definedName>
    <definedName name="АК" localSheetId="3" hidden="1">{#N/A,#N/A,FALSE,"인원";#N/A,#N/A,FALSE,"비용2";#N/A,#N/A,FALSE,"비용1";#N/A,#N/A,FALSE,"비용";#N/A,#N/A,FALSE,"보증2";#N/A,#N/A,FALSE,"보증1";#N/A,#N/A,FALSE,"보증";#N/A,#N/A,FALSE,"손익1";#N/A,#N/A,FALSE,"손익";#N/A,#N/A,FALSE,"부서별매출";#N/A,#N/A,FALSE,"매출"}</definedName>
    <definedName name="АК" localSheetId="2" hidden="1">{#N/A,#N/A,FALSE,"인원";#N/A,#N/A,FALSE,"비용2";#N/A,#N/A,FALSE,"비용1";#N/A,#N/A,FALSE,"비용";#N/A,#N/A,FALSE,"보증2";#N/A,#N/A,FALSE,"보증1";#N/A,#N/A,FALSE,"보증";#N/A,#N/A,FALSE,"손익1";#N/A,#N/A,FALSE,"손익";#N/A,#N/A,FALSE,"부서별매출";#N/A,#N/A,FALSE,"매출"}</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мал" localSheetId="3">DATE([2]!yil,[2]!oy,1)</definedName>
    <definedName name="акмал" localSheetId="2">DATE([2]!yil,[2]!oy,1)</definedName>
    <definedName name="акмал">DATE([2]!yil,[2]!oy,1)</definedName>
    <definedName name="акциз" localSheetId="3">#REF!</definedName>
    <definedName name="акциз" localSheetId="2">#REF!</definedName>
    <definedName name="акциз">#REF!</definedName>
    <definedName name="алан" localSheetId="3">прилож3/1000</definedName>
    <definedName name="алан" localSheetId="1">прилож3/1000</definedName>
    <definedName name="алан" localSheetId="2">прилож3/1000</definedName>
    <definedName name="алан">прилож3/1000</definedName>
    <definedName name="Албина" localSheetId="3">#REF!</definedName>
    <definedName name="Албина" localSheetId="2">#REF!</definedName>
    <definedName name="Албина">#REF!</definedName>
    <definedName name="Албиничка" localSheetId="3">#REF!</definedName>
    <definedName name="Албиничка" localSheetId="2">#REF!</definedName>
    <definedName name="Албиничка">#REF!</definedName>
    <definedName name="алтбе" localSheetId="3">#REF!</definedName>
    <definedName name="алтбе" localSheetId="2">#REF!</definedName>
    <definedName name="алтбе">#REF!</definedName>
    <definedName name="Амударья">#REF!</definedName>
    <definedName name="ан" localSheetId="3">DATE([2]!yil,[2]!oy,1)</definedName>
    <definedName name="ан" localSheetId="2">DATE([2]!yil,[2]!oy,1)</definedName>
    <definedName name="ан">DATE([2]!yil,[2]!oy,1)</definedName>
    <definedName name="анвар" localSheetId="3">#REF!</definedName>
    <definedName name="анвар" localSheetId="2">#REF!</definedName>
    <definedName name="анвар">#REF!</definedName>
    <definedName name="Анд" localSheetId="3">TRUNC(([2]!oy-1)/3+1)</definedName>
    <definedName name="Анд" localSheetId="2">TRUNC(([2]!oy-1)/3+1)</definedName>
    <definedName name="Анд">TRUNC((oy-1)/3+1)</definedName>
    <definedName name="Анди" localSheetId="3">TRUNC(([2]!oy-1)/3+1)</definedName>
    <definedName name="Анди" localSheetId="2">TRUNC(([2]!oy-1)/3+1)</definedName>
    <definedName name="Анди">TRUNC((oy-1)/3+1)</definedName>
    <definedName name="Андижон" localSheetId="3">#REF!</definedName>
    <definedName name="Андижон" localSheetId="2">#REF!</definedName>
    <definedName name="Андижон">#REF!</definedName>
    <definedName name="аолпровор">#N/A</definedName>
    <definedName name="аолрб">#N/A</definedName>
    <definedName name="аопрот">#N/A</definedName>
    <definedName name="аос" localSheetId="3">#REF!</definedName>
    <definedName name="аос" localSheetId="2">#REF!</definedName>
    <definedName name="аос">#REF!</definedName>
    <definedName name="АП" localSheetId="3">#REF!</definedName>
    <definedName name="АП" localSheetId="2">#REF!</definedName>
    <definedName name="АП">#REF!</definedName>
    <definedName name="апа" localSheetId="3">#REF!</definedName>
    <definedName name="апа" localSheetId="2">#REF!</definedName>
    <definedName name="апа">#REF!</definedName>
    <definedName name="апавлпо" localSheetId="3">{30,140,350,160,"",""}</definedName>
    <definedName name="апавлпо" localSheetId="2">{30,140,350,160,"",""}</definedName>
    <definedName name="апавлпо">{30,140,350,160,"",""}</definedName>
    <definedName name="апаопм">#REF!</definedName>
    <definedName name="апаппв" localSheetId="3">{30,140,350,160,"",""}</definedName>
    <definedName name="апаппв" localSheetId="2">{30,140,350,160,"",""}</definedName>
    <definedName name="апаппв">{30,140,350,160,"",""}</definedName>
    <definedName name="апв">#N/A</definedName>
    <definedName name="апеоапраоне">#N/A</definedName>
    <definedName name="апорпол">#N/A</definedName>
    <definedName name="апп" localSheetId="3">{30,140,350,160,"",""}</definedName>
    <definedName name="апп" localSheetId="2">{30,140,350,160,"",""}</definedName>
    <definedName name="апп">{30,140,350,160,"",""}</definedName>
    <definedName name="апр" localSheetId="3">{30,140,350,160,"",""}</definedName>
    <definedName name="апр" localSheetId="2">{30,140,350,160,"",""}</definedName>
    <definedName name="апр">{30,140,350,160,"",""}</definedName>
    <definedName name="апрапр">#REF!</definedName>
    <definedName name="апрлролдол">#N/A</definedName>
    <definedName name="апрол">#REF!</definedName>
    <definedName name="апшгпол">#N/A</definedName>
    <definedName name="апшлгнлнг">#N/A</definedName>
    <definedName name="апшлнл">#N/A</definedName>
    <definedName name="апы">#N/A</definedName>
    <definedName name="арлогалгнг">#N/A</definedName>
    <definedName name="ародло.юлпд">#N/A</definedName>
    <definedName name="ас">#REF!</definedName>
    <definedName name="асеб">#REF!</definedName>
    <definedName name="асчапр" localSheetId="3">{30,140,350,160,"",""}</definedName>
    <definedName name="асчапр" localSheetId="2">{30,140,350,160,"",""}</definedName>
    <definedName name="асчапр">{30,140,350,160,"",""}</definedName>
    <definedName name="атранши">#REF!</definedName>
    <definedName name="АТЦ">#REF!</definedName>
    <definedName name="ахд">#REF!</definedName>
    <definedName name="Ахмад" localSheetId="3">{30,140,350,160,"",""}</definedName>
    <definedName name="Ахмад" localSheetId="2">{30,140,350,160,"",""}</definedName>
    <definedName name="Ахмад">{30,140,350,160,"",""}</definedName>
    <definedName name="Аҳрор" localSheetId="3" hidden="1">#REF!</definedName>
    <definedName name="Аҳрор" localSheetId="2" hidden="1">#REF!</definedName>
    <definedName name="Аҳрор" hidden="1">#REF!</definedName>
    <definedName name="аывап" localSheetId="3">{30,140,350,160,"",""}</definedName>
    <definedName name="аывап" localSheetId="2">{30,140,350,160,"",""}</definedName>
    <definedName name="аывап">{30,140,350,160,"",""}</definedName>
    <definedName name="аэксп">#REF!</definedName>
    <definedName name="б" localSheetId="3">{30,140,350,160,"",""}</definedName>
    <definedName name="б" localSheetId="2">{30,140,350,160,"",""}</definedName>
    <definedName name="б">{30,140,350,160,"",""}</definedName>
    <definedName name="баж.">#N/A</definedName>
    <definedName name="бажарилган">#REF!</definedName>
    <definedName name="База">#REF!</definedName>
    <definedName name="База__данных">#REF!</definedName>
    <definedName name="_xlnm.Database">#REF!</definedName>
    <definedName name="Баха">#REF!</definedName>
    <definedName name="Бахмал">#REF!</definedName>
    <definedName name="Бахриддин">#REF!</definedName>
    <definedName name="бахром" localSheetId="3">{30,140,350,160,"",""}</definedName>
    <definedName name="бахром" localSheetId="2">{30,140,350,160,"",""}</definedName>
    <definedName name="бахром">{30,140,350,160,"",""}</definedName>
    <definedName name="ббб">#REF!</definedName>
    <definedName name="бббб">#REF!</definedName>
    <definedName name="ббк">#REF!</definedName>
    <definedName name="беенок" localSheetId="3">{30,140,350,160,"",""}</definedName>
    <definedName name="беенок" localSheetId="2">{30,140,350,160,"",""}</definedName>
    <definedName name="беенок">{30,140,350,160,"",""}</definedName>
    <definedName name="безгпбезпдз">#N/A</definedName>
    <definedName name="Беруний">#REF!</definedName>
    <definedName name="бир">'[15]Ер Ресурс'!#REF!</definedName>
    <definedName name="БОГОТТУМАН" localSheetId="3">#REF!</definedName>
    <definedName name="БОГОТТУМАН" localSheetId="2">#REF!</definedName>
    <definedName name="БОГОТТУМАН">#REF!</definedName>
    <definedName name="Бустонлик_договор" localSheetId="3">#REF!</definedName>
    <definedName name="Бустонлик_договор" localSheetId="2">#REF!</definedName>
    <definedName name="Бустонлик_договор">#REF!</definedName>
    <definedName name="Бустонлик_семена" localSheetId="3">#REF!</definedName>
    <definedName name="Бустонлик_семена" localSheetId="2">#REF!</definedName>
    <definedName name="Бустонлик_семена">#REF!</definedName>
    <definedName name="Бух" localSheetId="3">TRUNC(([2]!oy-1)/3+1)</definedName>
    <definedName name="Бух" localSheetId="2">TRUNC(([2]!oy-1)/3+1)</definedName>
    <definedName name="Бух">TRUNC((oy-1)/3+1)</definedName>
    <definedName name="Бухоро" localSheetId="3">#REF!</definedName>
    <definedName name="Бухоро" localSheetId="2">#REF!</definedName>
    <definedName name="Бухоро">#REF!</definedName>
    <definedName name="бь" localSheetId="3">{30,140,350,160,"",""}</definedName>
    <definedName name="бь" localSheetId="2">{30,140,350,160,"",""}</definedName>
    <definedName name="бь">{30,140,350,160,"",""}</definedName>
    <definedName name="бю" localSheetId="3">{30,140,350,160,"",""}</definedName>
    <definedName name="бю" localSheetId="2">{30,140,350,160,"",""}</definedName>
    <definedName name="бю">{30,140,350,160,"",""}</definedName>
    <definedName name="бюджет">#REF!</definedName>
    <definedName name="в" localSheetId="3">{30,140,350,160,"",""}</definedName>
    <definedName name="в" localSheetId="2">{30,140,350,160,"",""}</definedName>
    <definedName name="в">{30,140,350,160,"",""}</definedName>
    <definedName name="В5">#REF!</definedName>
    <definedName name="ва">#REF!</definedName>
    <definedName name="вава" localSheetId="3" hidden="1">#REF!</definedName>
    <definedName name="вава" localSheetId="2" hidden="1">#REF!</definedName>
    <definedName name="вава" hidden="1">#REF!</definedName>
    <definedName name="вавав" localSheetId="3">{30,140,350,160,"",""}</definedName>
    <definedName name="вавав" localSheetId="2">{30,140,350,160,"",""}</definedName>
    <definedName name="вавав">{30,140,350,160,"",""}</definedName>
    <definedName name="вававав">#REF!</definedName>
    <definedName name="вавававвав" localSheetId="3">[2]!дел/1000</definedName>
    <definedName name="вавававвав" localSheetId="1">[2]!дел/1000</definedName>
    <definedName name="вавававвав" localSheetId="2">[2]!дел/1000</definedName>
    <definedName name="вавававвав">[2]!дел/1000</definedName>
    <definedName name="ваватири">#N/A</definedName>
    <definedName name="ваиттиваир">#N/A</definedName>
    <definedName name="валовая" localSheetId="3">#REF!</definedName>
    <definedName name="валовая" localSheetId="2">#REF!</definedName>
    <definedName name="валовая">#REF!</definedName>
    <definedName name="вап" localSheetId="3">#REF!</definedName>
    <definedName name="вап" localSheetId="2">#REF!</definedName>
    <definedName name="вап">#REF!</definedName>
    <definedName name="вапвапвапв" localSheetId="3">#REF!</definedName>
    <definedName name="вапвапвапв" localSheetId="2">#REF!</definedName>
    <definedName name="вапвапвапв">#REF!</definedName>
    <definedName name="вапр">#N/A</definedName>
    <definedName name="вапчвр">#REF!</definedName>
    <definedName name="вар">#REF!</definedName>
    <definedName name="ВАРВАРАВ">#REF!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#REF!</definedName>
    <definedName name="вва" localSheetId="3">{30,140,350,160,"",""}</definedName>
    <definedName name="вва" localSheetId="2">{30,140,350,160,"",""}</definedName>
    <definedName name="вва">{30,140,350,160,"",""}</definedName>
    <definedName name="ввв" localSheetId="3">{30,140,350,160,"",""}</definedName>
    <definedName name="ввв" localSheetId="2">{30,140,350,160,"",""}</definedName>
    <definedName name="ввв">{30,140,350,160,"",""}</definedName>
    <definedName name="вввава">#REF!</definedName>
    <definedName name="вввв">#REF!</definedName>
    <definedName name="вввввв">#REF!</definedName>
    <definedName name="вегрроп">#N/A</definedName>
    <definedName name="Вилоят">#REF!</definedName>
    <definedName name="Вилоятлар">#REF!</definedName>
    <definedName name="вкрпрап">#N/A</definedName>
    <definedName name="вқв">#REF!</definedName>
    <definedName name="вқва">#REF!</definedName>
    <definedName name="вқввқа">#REF!</definedName>
    <definedName name="вқвқв">#REF!</definedName>
    <definedName name="вқомпаоқврмпаўқвлати">#REF!</definedName>
    <definedName name="вмм" localSheetId="3">{30,140,350,160,"",""}</definedName>
    <definedName name="вмм" localSheetId="2">{30,140,350,160,"",""}</definedName>
    <definedName name="вмм">{30,140,350,160,"",""}</definedName>
    <definedName name="вова">#REF!</definedName>
    <definedName name="воз">#REF!</definedName>
    <definedName name="врпороро">#REF!</definedName>
    <definedName name="всмвап" localSheetId="3">{30,140,350,160,"",""}</definedName>
    <definedName name="всмвап" localSheetId="2">{30,140,350,160,"",""}</definedName>
    <definedName name="всмвап">{30,140,350,160,"",""}</definedName>
    <definedName name="вууауава" localSheetId="3">{30,140,350,160,"",""}</definedName>
    <definedName name="вууауава" localSheetId="2">{30,140,350,160,"",""}</definedName>
    <definedName name="вууауава">{30,140,350,160,"",""}</definedName>
    <definedName name="вфвф">#REF!</definedName>
    <definedName name="вфыв" localSheetId="3">TRUNC(([2]!oy-1)/3+1)</definedName>
    <definedName name="вфыв" localSheetId="2">TRUNC(([2]!oy-1)/3+1)</definedName>
    <definedName name="вфыв">TRUNC(([2]!oy-1)/3+1)</definedName>
    <definedName name="вфывфыв" localSheetId="3">#REF!</definedName>
    <definedName name="вфывфыв" localSheetId="2">#REF!</definedName>
    <definedName name="вфывфыв">#REF!</definedName>
    <definedName name="вцка" localSheetId="3">#REF!</definedName>
    <definedName name="вцка" localSheetId="2">#REF!</definedName>
    <definedName name="вцка">#REF!</definedName>
    <definedName name="вы" localSheetId="3">{30,140,350,160,"",""}</definedName>
    <definedName name="вы" localSheetId="2">{30,140,350,160,"",""}</definedName>
    <definedName name="вы">{30,140,350,160,"",""}</definedName>
    <definedName name="выбыло">0</definedName>
    <definedName name="выв">#N/A</definedName>
    <definedName name="вывывыв" localSheetId="3">{30,140,350,160,"",""}</definedName>
    <definedName name="вывывыв" localSheetId="2">{30,140,350,160,"",""}</definedName>
    <definedName name="вывывыв">{30,140,350,160,"",""}</definedName>
    <definedName name="вывывывывыв">#REF!</definedName>
    <definedName name="вывывывывывыв">#REF!</definedName>
    <definedName name="вып">[16]режа!$A$1:$R$862</definedName>
    <definedName name="выпвпваып" localSheetId="3" hidden="1">#REF!</definedName>
    <definedName name="выпвпваып" localSheetId="2" hidden="1">#REF!</definedName>
    <definedName name="выпвпваып" hidden="1">#REF!</definedName>
    <definedName name="Выручка_Внутр" localSheetId="3">#REF!</definedName>
    <definedName name="Выручка_Внутр" localSheetId="2">#REF!</definedName>
    <definedName name="Выручка_Внутр">#REF!</definedName>
    <definedName name="Выручка_Эксп" localSheetId="3">#REF!</definedName>
    <definedName name="Выручка_Эксп" localSheetId="2">#REF!</definedName>
    <definedName name="Выручка_Эксп">#REF!</definedName>
    <definedName name="г" localSheetId="3">{30,140,350,160,"",""}</definedName>
    <definedName name="г" localSheetId="2">{30,140,350,160,"",""}</definedName>
    <definedName name="г">{30,140,350,160,"",""}</definedName>
    <definedName name="гажк">#REF!</definedName>
    <definedName name="газ">#REF!</definedName>
    <definedName name="Газв">#REF!</definedName>
    <definedName name="газконденсат">#REF!</definedName>
    <definedName name="галла_нархи">'[17]Фориш 2003'!$O$4</definedName>
    <definedName name="галлаааа">'[18]Фориш 2003'!$O$4</definedName>
    <definedName name="гг">#N/A</definedName>
    <definedName name="ггг">#REF!</definedName>
    <definedName name="ггггг">#REF!</definedName>
    <definedName name="гип">#REF!</definedName>
    <definedName name="гн" localSheetId="3">{30,140,350,160,"",""}</definedName>
    <definedName name="гн" localSheetId="2">{30,140,350,160,"",""}</definedName>
    <definedName name="гн">{30,140,350,160,"",""}</definedName>
    <definedName name="гне" localSheetId="3">{30,140,350,160,"",""}</definedName>
    <definedName name="гне" localSheetId="2">{30,140,350,160,"",""}</definedName>
    <definedName name="гне">{30,140,350,160,"",""}</definedName>
    <definedName name="гншлно">#N/A</definedName>
    <definedName name="гншщг">#N/A</definedName>
    <definedName name="го">#REF!</definedName>
    <definedName name="год">'[19]Зан-ть(р-ны)'!$5:$5</definedName>
    <definedName name="Год_эск" localSheetId="3">#REF!</definedName>
    <definedName name="Год_эск" localSheetId="2">#REF!</definedName>
    <definedName name="Год_эск">#REF!</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 localSheetId="3">{30,140,350,160,"",""}</definedName>
    <definedName name="гуза" localSheetId="2">{30,140,350,160,"",""}</definedName>
    <definedName name="гуза">{30,140,350,160,"",""}</definedName>
    <definedName name="Гулистон">#REF!</definedName>
    <definedName name="ГУРЛАНТУМАН">#REF!</definedName>
    <definedName name="гшаорл">#N/A</definedName>
    <definedName name="гшдгшд">#N/A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#REF!</definedName>
    <definedName name="д_вл">#REF!</definedName>
    <definedName name="д5">#N/A</definedName>
    <definedName name="да" localSheetId="3">{30,140,350,160,"",""}</definedName>
    <definedName name="да" localSheetId="2">{30,140,350,160,"",""}</definedName>
    <definedName name="да">{30,140,350,160,"",""}</definedName>
    <definedName name="Дата">#REF!</definedName>
    <definedName name="ддд">#REF!</definedName>
    <definedName name="дддд" localSheetId="3">TRUNC(([2]!oy-1)/3+1)</definedName>
    <definedName name="дддд" localSheetId="2">TRUNC(([2]!oy-1)/3+1)</definedName>
    <definedName name="дддд">TRUNC((oy-1)/3+1)</definedName>
    <definedName name="ддддд" localSheetId="3" hidden="1">#REF!,#REF!,#REF!,#REF!</definedName>
    <definedName name="ддддд" localSheetId="2" hidden="1">#REF!,#REF!,#REF!,#REF!</definedName>
    <definedName name="ддддд" hidden="1">#REF!,#REF!,#REF!,#REF!</definedName>
    <definedName name="ддждлдж">#N/A</definedName>
    <definedName name="дебит" localSheetId="3">#REF!</definedName>
    <definedName name="дебит" localSheetId="2">#REF!</definedName>
    <definedName name="дебит">#REF!</definedName>
    <definedName name="действующий" localSheetId="3">#REF!</definedName>
    <definedName name="действующий" localSheetId="2">#REF!</definedName>
    <definedName name="действующий">#REF!</definedName>
    <definedName name="Действующий_1">#N/A</definedName>
    <definedName name="действующий_2">#N/A</definedName>
    <definedName name="Действующий_3">#N/A</definedName>
    <definedName name="Действующий_4">#N/A</definedName>
    <definedName name="денги" localSheetId="3">#REF!</definedName>
    <definedName name="денги" localSheetId="2">#REF!</definedName>
    <definedName name="денги">#REF!</definedName>
    <definedName name="дехконобод" localSheetId="3" hidden="1">{#N/A,#N/A,FALSE,"BODY"}</definedName>
    <definedName name="дехконобод" localSheetId="2" hidden="1">{#N/A,#N/A,FALSE,"BODY"}</definedName>
    <definedName name="дехконобод" hidden="1">{#N/A,#N/A,FALSE,"BODY"}</definedName>
    <definedName name="дзку" localSheetId="3" hidden="1">{#N/A,#N/A,FALSE,"인원";#N/A,#N/A,FALSE,"비용2";#N/A,#N/A,FALSE,"비용1";#N/A,#N/A,FALSE,"비용";#N/A,#N/A,FALSE,"보증2";#N/A,#N/A,FALSE,"보증1";#N/A,#N/A,FALSE,"보증";#N/A,#N/A,FALSE,"손익1";#N/A,#N/A,FALSE,"손익";#N/A,#N/A,FALSE,"부서별매출";#N/A,#N/A,FALSE,"매출"}</definedName>
    <definedName name="дзку" localSheetId="2" hidden="1">{#N/A,#N/A,FALSE,"인원";#N/A,#N/A,FALSE,"비용2";#N/A,#N/A,FALSE,"비용1";#N/A,#N/A,FALSE,"비용";#N/A,#N/A,FALSE,"보증2";#N/A,#N/A,FALSE,"보증1";#N/A,#N/A,FALSE,"보증";#N/A,#N/A,FALSE,"손익1";#N/A,#N/A,FALSE,"손익";#N/A,#N/A,FALSE,"부서별매출";#N/A,#N/A,FALSE,"매출"}</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 localSheetId="3">{30,140,350,160,"",""}</definedName>
    <definedName name="диёр" localSheetId="2">{30,140,350,160,"",""}</definedName>
    <definedName name="диёр">{30,140,350,160,"",""}</definedName>
    <definedName name="дикрет">#REF!</definedName>
    <definedName name="дина">#REF!</definedName>
    <definedName name="Дирекция">#REF!</definedName>
    <definedName name="дИРЕКЦИЯ_ПО_СТР_ВУ_РЕГ.ВОДОПРОВОДОВ">#REF!</definedName>
    <definedName name="дк">#REF!</definedName>
    <definedName name="длджлотд">#REF!</definedName>
    <definedName name="длдпржпрдоьж">#REF!</definedName>
    <definedName name="дло">#REF!</definedName>
    <definedName name="длоолл30">#N/A</definedName>
    <definedName name="длорлдорлгнлг">#REF!</definedName>
    <definedName name="днгшшен">#N/A</definedName>
    <definedName name="долг">#REF!</definedName>
    <definedName name="доллар">[20]c!$C$1</definedName>
    <definedName name="Дох" localSheetId="3">#REF!</definedName>
    <definedName name="Дох" localSheetId="2">#REF!</definedName>
    <definedName name="Дох">#REF!</definedName>
    <definedName name="дтр" localSheetId="3">#REF!</definedName>
    <definedName name="дтр" localSheetId="2">#REF!</definedName>
    <definedName name="дтр">#REF!</definedName>
    <definedName name="дустл" localSheetId="3">{30,140,350,160,"",""}</definedName>
    <definedName name="дустл" localSheetId="2">{30,140,350,160,"",""}</definedName>
    <definedName name="дустл">{30,140,350,160,"",""}</definedName>
    <definedName name="е">#N/A</definedName>
    <definedName name="ё" localSheetId="3">{30,140,350,160,"",""}</definedName>
    <definedName name="ё" localSheetId="2">{30,140,350,160,"",""}</definedName>
    <definedName name="ё">{30,140,350,160,"",""}</definedName>
    <definedName name="еаншпроо">#N/A</definedName>
    <definedName name="ЁГ" localSheetId="3">TRUNC(([2]!oy-1)/3+1)</definedName>
    <definedName name="ЁГ" localSheetId="2">TRUNC(([2]!oy-1)/3+1)</definedName>
    <definedName name="ЁГ">TRUNC(([2]!oy-1)/3+1)</definedName>
    <definedName name="ёё" localSheetId="3" hidden="1">#REF!</definedName>
    <definedName name="ёё" localSheetId="2" hidden="1">#REF!</definedName>
    <definedName name="ёё" hidden="1">#REF!</definedName>
    <definedName name="еее" localSheetId="3">#REF!</definedName>
    <definedName name="еее" localSheetId="2">#REF!</definedName>
    <definedName name="еее">#REF!</definedName>
    <definedName name="ёёё">#N/A</definedName>
    <definedName name="ек" localSheetId="3">{30,140,350,160,"",""}</definedName>
    <definedName name="ек" localSheetId="2">{30,140,350,160,"",""}</definedName>
    <definedName name="ек">{30,140,350,160,"",""}</definedName>
    <definedName name="еке" localSheetId="3">{30,140,350,160,"",""}</definedName>
    <definedName name="еке" localSheetId="2">{30,140,350,160,"",""}</definedName>
    <definedName name="еке">{30,140,350,160,"",""}</definedName>
    <definedName name="емм">#REF!</definedName>
    <definedName name="ен" localSheetId="3">{30,140,350,160,"",""}</definedName>
    <definedName name="ен" localSheetId="2">{30,140,350,160,"",""}</definedName>
    <definedName name="ен">{30,140,350,160,"",""}</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р" localSheetId="3" hidden="1">#REF!</definedName>
    <definedName name="енр" localSheetId="2" hidden="1">#REF!</definedName>
    <definedName name="енр" hidden="1">#REF!</definedName>
    <definedName name="еншгл">#N/A</definedName>
    <definedName name="еншнглр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жалаб">#REF!</definedName>
    <definedName name="жами">#REF!</definedName>
    <definedName name="жами_1">#REF!</definedName>
    <definedName name="жамол">#REF!</definedName>
    <definedName name="жд">#REF!</definedName>
    <definedName name="ждл">#REF!</definedName>
    <definedName name="ЖДЦ">#REF!</definedName>
    <definedName name="жжж">#REF!</definedName>
    <definedName name="жжжжжжж" localSheetId="3" hidden="1">#REF!</definedName>
    <definedName name="жжжжжжж" localSheetId="2" hidden="1">#REF!</definedName>
    <definedName name="жжжжжжж" hidden="1">#REF!</definedName>
    <definedName name="жиз">#REF!</definedName>
    <definedName name="Жиззах" localSheetId="3">{30,140,350,160,"",""}</definedName>
    <definedName name="Жиззах" localSheetId="2">{30,140,350,160,"",""}</definedName>
    <definedName name="Жиззах">{30,140,350,160,"",""}</definedName>
    <definedName name="жиззсвод">#REF!</definedName>
    <definedName name="жихоз">#REF!</definedName>
    <definedName name="жл">#REF!</definedName>
    <definedName name="жура">#REF!</definedName>
    <definedName name="з">#REF!</definedName>
    <definedName name="завершен_05">#REF!</definedName>
    <definedName name="_xlnm.Print_Titles">#REF!</definedName>
    <definedName name="Закрытый359" localSheetId="3">#REF!</definedName>
    <definedName name="Закрытый359" localSheetId="2">#REF!</definedName>
    <definedName name="Закрытый359">#REF!</definedName>
    <definedName name="зал" localSheetId="3">{30,140,350,160,"",""}</definedName>
    <definedName name="зал" localSheetId="2">{30,140,350,160,"",""}</definedName>
    <definedName name="зал">{30,140,350,160,"",""}</definedName>
    <definedName name="Запрос1">#REF!</definedName>
    <definedName name="Зарплата_1">#REF!</definedName>
    <definedName name="Зарплата_2">#REF!</definedName>
    <definedName name="зафар" localSheetId="3">{30,140,350,160,"",""}</definedName>
    <definedName name="зафар" localSheetId="2">{30,140,350,160,"",""}</definedName>
    <definedName name="зафар">{30,140,350,160,"",""}</definedName>
    <definedName name="зд" localSheetId="3">#REF!,#REF!,#REF!</definedName>
    <definedName name="зд" localSheetId="2">#REF!,#REF!,#REF!</definedName>
    <definedName name="зд">#REF!,#REF!,#REF!</definedName>
    <definedName name="земельный" localSheetId="3" hidden="1">[21]фев!#REF!</definedName>
    <definedName name="земельный" localSheetId="2" hidden="1">[21]фев!#REF!</definedName>
    <definedName name="земельный" hidden="1">[21]фев!#REF!</definedName>
    <definedName name="зж" localSheetId="3">{30,140,350,160,"",""}</definedName>
    <definedName name="зж" localSheetId="2">{30,140,350,160,"",""}</definedName>
    <definedName name="зж">{30,140,350,160,"",""}</definedName>
    <definedName name="зол">[22]Input3!$C$9</definedName>
    <definedName name="зоо" localSheetId="3">#REF!</definedName>
    <definedName name="зоо" localSheetId="2">#REF!</definedName>
    <definedName name="зоо">#REF!</definedName>
    <definedName name="зщ" localSheetId="3">{30,140,350,160,"",""}</definedName>
    <definedName name="зщ" localSheetId="2">{30,140,350,160,"",""}</definedName>
    <definedName name="зщ">{30,140,350,160,"",""}</definedName>
    <definedName name="и">#REF!</definedName>
    <definedName name="идёт" localSheetId="3">#REF!</definedName>
    <definedName name="идёт" localSheetId="2">#REF!</definedName>
    <definedName name="идёт">#REF!</definedName>
    <definedName name="иепр" localSheetId="3">#REF!</definedName>
    <definedName name="иепр" localSheetId="2">#REF!</definedName>
    <definedName name="иепр">#REF!</definedName>
    <definedName name="избос">#REF!</definedName>
    <definedName name="ИЗВЛЕЧЕНИЕ_ИМ">#REF!</definedName>
    <definedName name="_xlnm.Extract">#REF!</definedName>
    <definedName name="Изм_выручки">#REF!</definedName>
    <definedName name="Изм_затрат">#REF!</definedName>
    <definedName name="Изм_Кап">#REF!</definedName>
    <definedName name="ИЗН">460</definedName>
    <definedName name="износом">43508</definedName>
    <definedName name="иии" localSheetId="3">#REF!</definedName>
    <definedName name="иии" localSheetId="2">#REF!</definedName>
    <definedName name="иии">#REF!</definedName>
    <definedName name="ииии" localSheetId="3">{30,140,350,160,"",""}</definedName>
    <definedName name="ииии" localSheetId="2">{30,140,350,160,"",""}</definedName>
    <definedName name="ииии">{30,140,350,160,"",""}</definedName>
    <definedName name="иииииитт" localSheetId="3">{30,140,350,160,"",""}</definedName>
    <definedName name="иииииитт" localSheetId="2">{30,140,350,160,"",""}</definedName>
    <definedName name="иииииитт">{30,140,350,160,"",""}</definedName>
    <definedName name="икки">'[15]Ер Ресурс'!#REF!</definedName>
    <definedName name="ил" localSheetId="3">#REF!</definedName>
    <definedName name="ил" localSheetId="2">#REF!</definedName>
    <definedName name="ил">#REF!</definedName>
    <definedName name="илрлгрлш" localSheetId="3">#REF!</definedName>
    <definedName name="илрлгрлш" localSheetId="2">#REF!</definedName>
    <definedName name="илрлгрлш">#REF!</definedName>
    <definedName name="илхом" localSheetId="3">#REF!</definedName>
    <definedName name="илхом" localSheetId="2">#REF!</definedName>
    <definedName name="илхом">#REF!</definedName>
    <definedName name="ИЛЬЯС">#REF!</definedName>
    <definedName name="им">#N/A</definedName>
    <definedName name="имиттампа" localSheetId="3">{30,140,350,160,"",""}</definedName>
    <definedName name="имиттампа" localSheetId="2">{30,140,350,160,"",""}</definedName>
    <definedName name="имиттампа">{30,140,350,160,"",""}</definedName>
    <definedName name="имп">#REF!</definedName>
    <definedName name="импорт">#REF!</definedName>
    <definedName name="импорт222">#REF!</definedName>
    <definedName name="имспрп" localSheetId="3">{30,140,350,160,"",""}</definedName>
    <definedName name="имспрп" localSheetId="2">{30,140,350,160,"",""}</definedName>
    <definedName name="имспрп">{30,140,350,160,"",""}</definedName>
    <definedName name="имтим">#N/A</definedName>
    <definedName name="имывяол" localSheetId="3">{30,140,350,160,"",""}</definedName>
    <definedName name="имывяол" localSheetId="2">{30,140,350,160,"",""}</definedName>
    <definedName name="имывяол">{30,140,350,160,"",""}</definedName>
    <definedName name="имыясм" localSheetId="3">{30,140,350,160,"",""}</definedName>
    <definedName name="имыясм" localSheetId="2">{30,140,350,160,"",""}</definedName>
    <definedName name="имыясм">{30,140,350,160,"",""}</definedName>
    <definedName name="ин">#REF!</definedName>
    <definedName name="инвестиция">#REF!</definedName>
    <definedName name="инкасса" localSheetId="3">{30,140,350,160,"",""}</definedName>
    <definedName name="инкасса" localSheetId="2">{30,140,350,160,"",""}</definedName>
    <definedName name="инкасса">{30,140,350,160,"",""}</definedName>
    <definedName name="ип">#N/A</definedName>
    <definedName name="ипак">#N/A</definedName>
    <definedName name="ипр" localSheetId="3">{30,140,350,160,"",""}</definedName>
    <definedName name="ипр" localSheetId="2">{30,140,350,160,"",""}</definedName>
    <definedName name="ипр">{30,140,350,160,"",""}</definedName>
    <definedName name="ипрол" localSheetId="3" hidden="1">#REF!</definedName>
    <definedName name="ипрол" localSheetId="2" hidden="1">#REF!</definedName>
    <definedName name="ипрол" hidden="1">#REF!</definedName>
    <definedName name="ислом" localSheetId="3">{30,140,350,160,"",""}</definedName>
    <definedName name="ислом" localSheetId="2">{30,140,350,160,"",""}</definedName>
    <definedName name="ислом">{30,140,350,160,"",""}</definedName>
    <definedName name="исм" localSheetId="3">{30,140,350,160,"",""}</definedName>
    <definedName name="исм" localSheetId="2">{30,140,350,160,"",""}</definedName>
    <definedName name="исм">{30,140,350,160,"",""}</definedName>
    <definedName name="итог">#N/A</definedName>
    <definedName name="итог1" localSheetId="3">дел/1000</definedName>
    <definedName name="итог1" localSheetId="1">дел/1000</definedName>
    <definedName name="итог1" localSheetId="2">дел/1000</definedName>
    <definedName name="итог1">дел/1000</definedName>
    <definedName name="итог2" localSheetId="3">дел/1000</definedName>
    <definedName name="итог2" localSheetId="1">дел/1000</definedName>
    <definedName name="итог2" localSheetId="2">дел/1000</definedName>
    <definedName name="итог2">дел/1000</definedName>
    <definedName name="Итого" localSheetId="3">дел/1000</definedName>
    <definedName name="Итого" localSheetId="1">дел/1000</definedName>
    <definedName name="Итого" localSheetId="2">дел/1000</definedName>
    <definedName name="Итого">дел/1000</definedName>
    <definedName name="Иш" localSheetId="3">#REF!</definedName>
    <definedName name="Иш" localSheetId="2">#REF!</definedName>
    <definedName name="Иш">#REF!</definedName>
    <definedName name="й">#N/A</definedName>
    <definedName name="йй" localSheetId="3">#REF!</definedName>
    <definedName name="йй" localSheetId="2">#REF!</definedName>
    <definedName name="йй">#REF!</definedName>
    <definedName name="ййй" localSheetId="3">#REF!</definedName>
    <definedName name="ййй" localSheetId="2">#REF!</definedName>
    <definedName name="ййй">#REF!</definedName>
    <definedName name="ЙЙЙЙ" localSheetId="3" hidden="1">#REF!</definedName>
    <definedName name="ЙЙЙЙ" localSheetId="2" hidden="1">#REF!</definedName>
    <definedName name="ЙЙЙЙ" hidden="1">#REF!</definedName>
    <definedName name="ййййййййййййййййййй" localSheetId="3">TRUNC(([2]!oy-1)/3+1)</definedName>
    <definedName name="ййййййййййййййййййй" localSheetId="2">TRUNC(([2]!oy-1)/3+1)</definedName>
    <definedName name="ййййййййййййййййййй">TRUNC((oy-1)/3+1)</definedName>
    <definedName name="йййййййййййййййййййййййй" localSheetId="3">TRUNC(([2]!oy-1)/3+1)</definedName>
    <definedName name="йййййййййййййййййййййййй" localSheetId="2">TRUNC(([2]!oy-1)/3+1)</definedName>
    <definedName name="йййййййййййййййййййййййй">TRUNC((oy-1)/3+1)</definedName>
    <definedName name="ййцйцйцйцйц" localSheetId="3" hidden="1">#REF!</definedName>
    <definedName name="ййцйцйцйцйц" localSheetId="2" hidden="1">#REF!</definedName>
    <definedName name="ййцйцйцйцйц" hidden="1">#REF!</definedName>
    <definedName name="Йуклама" localSheetId="3">{30,140,350,160,"",""}</definedName>
    <definedName name="Йуклама" localSheetId="2">{30,140,350,160,"",""}</definedName>
    <definedName name="Йуклама">{30,140,350,160,"",""}</definedName>
    <definedName name="йфя">#REF!</definedName>
    <definedName name="йц" localSheetId="3">{30,140,350,160,"",""}</definedName>
    <definedName name="йц" localSheetId="2">{30,140,350,160,"",""}</definedName>
    <definedName name="йц">{30,140,350,160,"",""}</definedName>
    <definedName name="к">#N/A</definedName>
    <definedName name="К.рем" localSheetId="3">#REF!</definedName>
    <definedName name="К.рем" localSheetId="2">#REF!</definedName>
    <definedName name="К.рем">#REF!</definedName>
    <definedName name="к_с3" localSheetId="3">#REF!</definedName>
    <definedName name="к_с3" localSheetId="2">#REF!</definedName>
    <definedName name="к_с3">#REF!</definedName>
    <definedName name="к_с4" localSheetId="3">#REF!</definedName>
    <definedName name="к_с4" localSheetId="2">#REF!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123">#REF!</definedName>
    <definedName name="кан">#REF!</definedName>
    <definedName name="КАР">#REF!</definedName>
    <definedName name="Карбамид" localSheetId="3" hidden="1">{"'Monthly 1997'!$A$3:$S$89"}</definedName>
    <definedName name="Карбамид" localSheetId="2" hidden="1">{"'Monthly 1997'!$A$3:$S$89"}</definedName>
    <definedName name="Карбамид" hidden="1">{"'Monthly 1997'!$A$3:$S$89"}</definedName>
    <definedName name="карз">#REF!</definedName>
    <definedName name="кас">#REF!</definedName>
    <definedName name="каф">#REF!</definedName>
    <definedName name="кахрамон">#REF!</definedName>
    <definedName name="Кахрамон_1">#REF!</definedName>
    <definedName name="Кахрамон_2">#N/A</definedName>
    <definedName name="Кахрамон_22">#N/A</definedName>
    <definedName name="Кахрамон_23">#N/A</definedName>
    <definedName name="кацуац" localSheetId="3">{30,140,350,160,"",""}</definedName>
    <definedName name="кацуац" localSheetId="2">{30,140,350,160,"",""}</definedName>
    <definedName name="кацуац">{30,140,350,160,"",""}</definedName>
    <definedName name="каш">#REF!</definedName>
    <definedName name="Кашк" localSheetId="3">TRUNC(([2]!oy-1)/3+1)</definedName>
    <definedName name="Кашк" localSheetId="2">TRUNC(([2]!oy-1)/3+1)</definedName>
    <definedName name="Кашк">TRUNC((oy-1)/3+1)</definedName>
    <definedName name="кашка" localSheetId="3">#REF!</definedName>
    <definedName name="кашка" localSheetId="2">#REF!</definedName>
    <definedName name="кашка">#REF!</definedName>
    <definedName name="Кашкадарё" localSheetId="3">#REF!</definedName>
    <definedName name="Кашкадарё" localSheetId="2">#REF!</definedName>
    <definedName name="Кашкадарё">#REF!</definedName>
    <definedName name="кв">'[19]Зан-ть(р-ны)'!$5:$5</definedName>
    <definedName name="квар" localSheetId="3">#REF!</definedName>
    <definedName name="квар" localSheetId="2">#REF!</definedName>
    <definedName name="квар">#REF!</definedName>
    <definedName name="кгшн">#N/A</definedName>
    <definedName name="кгшншг">#N/A</definedName>
    <definedName name="ке" localSheetId="3">{30,140,350,160,"",""}</definedName>
    <definedName name="ке" localSheetId="2">{30,140,350,160,"",""}</definedName>
    <definedName name="ке">{30,140,350,160,"",""}</definedName>
    <definedName name="кеглоь">#N/A</definedName>
    <definedName name="кегнг">#N/A</definedName>
    <definedName name="кейс">#REF!</definedName>
    <definedName name="кекен">#N/A</definedName>
    <definedName name="келес">#REF!</definedName>
    <definedName name="кен" localSheetId="3">{30,140,350,160,"",""}</definedName>
    <definedName name="кен" localSheetId="2">{30,140,350,160,"",""}</definedName>
    <definedName name="кен">{30,140,350,160,"",""}</definedName>
    <definedName name="кенпа">#N/A</definedName>
    <definedName name="кз">#REF!</definedName>
    <definedName name="КИП">#REF!</definedName>
    <definedName name="кис">#REF!</definedName>
    <definedName name="кк" localSheetId="3">{30,140,350,160,"",""}</definedName>
    <definedName name="кк" localSheetId="2">{30,140,350,160,"",""}</definedName>
    <definedName name="кк">{30,140,350,160,"",""}</definedName>
    <definedName name="ККан">#REF!</definedName>
    <definedName name="ккк">#REF!</definedName>
    <definedName name="км">#REF!</definedName>
    <definedName name="книга10" localSheetId="3">DATE([2]!yil,[2]!oy,1)</definedName>
    <definedName name="книга10" localSheetId="2">DATE([2]!yil,[2]!oy,1)</definedName>
    <definedName name="книга10">DATE([2]!yil,[2]!oy,1)</definedName>
    <definedName name="кнс" localSheetId="3">#REF!</definedName>
    <definedName name="кнс" localSheetId="2">#REF!</definedName>
    <definedName name="кнс">#REF!</definedName>
    <definedName name="ко1" localSheetId="3">#REF!</definedName>
    <definedName name="ко1" localSheetId="2">#REF!</definedName>
    <definedName name="ко1">#REF!</definedName>
    <definedName name="ко2" localSheetId="3">#REF!</definedName>
    <definedName name="ко2" localSheetId="2">#REF!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лич_выплат_1">#REF!</definedName>
    <definedName name="колич_выплат_2">#REF!</definedName>
    <definedName name="Комхоз">#REF!</definedName>
    <definedName name="константы" localSheetId="3">#REF!,#REF!,#REF!,#REF!,#REF!,#REF!,#REF!,#REF!,#REF!</definedName>
    <definedName name="константы" localSheetId="2">#REF!,#REF!,#REF!,#REF!,#REF!,#REF!,#REF!,#REF!,#REF!</definedName>
    <definedName name="константы">#REF!,#REF!,#REF!,#REF!,#REF!,#REF!,#REF!,#REF!,#REF!</definedName>
    <definedName name="копия" localSheetId="3">#REF!</definedName>
    <definedName name="копия" localSheetId="2">#REF!</definedName>
    <definedName name="копия">#REF!</definedName>
    <definedName name="Кораколпок" localSheetId="3">#REF!</definedName>
    <definedName name="Кораколпок" localSheetId="2">#REF!</definedName>
    <definedName name="Кораколпок">#REF!</definedName>
    <definedName name="коха" localSheetId="3">#REF!</definedName>
    <definedName name="коха" localSheetId="2">#REF!</definedName>
    <definedName name="коха">#REF!</definedName>
    <definedName name="кп">#REF!</definedName>
    <definedName name="кр">#REF!</definedName>
    <definedName name="крат">#REF!</definedName>
    <definedName name="кре">#N/A</definedName>
    <definedName name="кред">#REF!</definedName>
    <definedName name="кредит" localSheetId="3">DATE([2]!yil,[2]!oy,1)</definedName>
    <definedName name="кредит" localSheetId="2">DATE([2]!yil,[2]!oy,1)</definedName>
    <definedName name="кредит">DATE(yil,oy,1)</definedName>
    <definedName name="Кредит2">#N/A</definedName>
    <definedName name="_xlnm.Criteria" localSheetId="3">#REF!</definedName>
    <definedName name="_xlnm.Criteria" localSheetId="2">#REF!</definedName>
    <definedName name="_xlnm.Criteria">#REF!</definedName>
    <definedName name="ку" localSheetId="3">{30,140,350,160,"",""}</definedName>
    <definedName name="ку" localSheetId="2">{30,140,350,160,"",""}</definedName>
    <definedName name="ку">{30,140,350,160,"",""}</definedName>
    <definedName name="Куйичирчик_договор">#REF!</definedName>
    <definedName name="Куйичирчик_семена">#REF!</definedName>
    <definedName name="кукук">#REF!</definedName>
    <definedName name="кул">#REF!</definedName>
    <definedName name="Кулок" localSheetId="3">{30,140,350,160,"",""}</definedName>
    <definedName name="Кулок" localSheetId="2">{30,140,350,160,"",""}</definedName>
    <definedName name="Кулок">{30,140,350,160,"",""}</definedName>
    <definedName name="кулоко" localSheetId="3">{30,140,350,160,"",""}</definedName>
    <definedName name="кулоко" localSheetId="2">{30,140,350,160,"",""}</definedName>
    <definedName name="кулоко">{30,140,350,160,"",""}</definedName>
    <definedName name="култивация">#REF!</definedName>
    <definedName name="культи">'[23]Фориш 2003'!$O$4</definedName>
    <definedName name="кунда" localSheetId="3">#REF!</definedName>
    <definedName name="кунда" localSheetId="2">#REF!</definedName>
    <definedName name="кунда">#REF!</definedName>
    <definedName name="купкари" localSheetId="3">#REF!</definedName>
    <definedName name="купкари" localSheetId="2">#REF!</definedName>
    <definedName name="купкари">#REF!</definedName>
    <definedName name="куподлоқпждлвао" localSheetId="3" hidden="1">#REF!</definedName>
    <definedName name="куподлоқпждлвао" localSheetId="2" hidden="1">#REF!</definedName>
    <definedName name="куподлоқпждлвао" hidden="1">#REF!</definedName>
    <definedName name="курс" localSheetId="3">#REF!</definedName>
    <definedName name="курс" localSheetId="2">#REF!</definedName>
    <definedName name="курс">#REF!</definedName>
    <definedName name="Кўрсаткичлар">#N/A</definedName>
    <definedName name="кутча" localSheetId="3">{30,140,350,160,"",""}</definedName>
    <definedName name="кутча" localSheetId="2">{30,140,350,160,"",""}</definedName>
    <definedName name="кутча">{30,140,350,160,"",""}</definedName>
    <definedName name="куш">'[24]Зан-ть(р-ны)'!$5:$5</definedName>
    <definedName name="куш.жад" localSheetId="3">TRUNC(([2]!oy-1)/3+1)</definedName>
    <definedName name="куш.жад" localSheetId="2">TRUNC(([2]!oy-1)/3+1)</definedName>
    <definedName name="куш.жад">TRUNC(([2]!oy-1)/3+1)</definedName>
    <definedName name="кц" localSheetId="3">{30,140,350,160,"",""}</definedName>
    <definedName name="кц" localSheetId="2">{30,140,350,160,"",""}</definedName>
    <definedName name="кц">{30,140,350,160,"",""}</definedName>
    <definedName name="КЭ">#REF!</definedName>
    <definedName name="қвапп" localSheetId="3">DATE([2]!yil,[2]!oy,1)</definedName>
    <definedName name="қвапп" localSheetId="2">DATE([2]!yil,[2]!oy,1)</definedName>
    <definedName name="қвапп">DATE([2]!yil,[2]!oy,1)</definedName>
    <definedName name="л">#N/A</definedName>
    <definedName name="ЛAPX1" localSheetId="3">#REF!</definedName>
    <definedName name="ЛAPX1" localSheetId="2">#REF!</definedName>
    <definedName name="ЛAPX1">#REF!</definedName>
    <definedName name="ЛAPX2" localSheetId="3">#REF!</definedName>
    <definedName name="ЛAPX2" localSheetId="2">#REF!</definedName>
    <definedName name="ЛAPX2">#REF!</definedName>
    <definedName name="ЛAPX3" localSheetId="3">#REF!</definedName>
    <definedName name="ЛAPX3" localSheetId="2">#REF!</definedName>
    <definedName name="ЛAPX3">#REF!</definedName>
    <definedName name="ЛAPX4">#REF!</definedName>
    <definedName name="ЛAPX5">#REF!</definedName>
    <definedName name="ЛMining">#REF!</definedName>
    <definedName name="ЛRefinery">#REF!</definedName>
    <definedName name="ЛАкциз">#REF!</definedName>
    <definedName name="ЛАкцизы">#REF!</definedName>
    <definedName name="ЛАндН">#REF!</definedName>
    <definedName name="ЛБаланс">#REF!</definedName>
    <definedName name="ЛБДС1">#REF!</definedName>
    <definedName name="ЛБДС2">#REF!</definedName>
    <definedName name="ЛБКГ">#REF!</definedName>
    <definedName name="ЛБНПЗ">#REF!</definedName>
    <definedName name="лвлл">#REF!</definedName>
    <definedName name="ЛГаз">#REF!</definedName>
    <definedName name="ЛГзлТГД">#REF!</definedName>
    <definedName name="ЛГРР">#REF!</definedName>
    <definedName name="лд">#REF!</definedName>
    <definedName name="ЛДгДП">#REF!</definedName>
    <definedName name="ЛДгДПНП">#REF!</definedName>
    <definedName name="ЛДгДПНП_2">#REF!</definedName>
    <definedName name="ЛДгДПНП_3">#REF!</definedName>
    <definedName name="ЛДгДПНП_4">#REF!</definedName>
    <definedName name="ЛДгДППГ">#REF!</definedName>
    <definedName name="ЛДгДППГ_2">#REF!</definedName>
    <definedName name="ЛДгДППГ_3">#REF!</definedName>
    <definedName name="ЛДгДППГ_4">#REF!</definedName>
    <definedName name="ЛДгФОНП">#REF!</definedName>
    <definedName name="ЛДгФОПГ">#REF!</definedName>
    <definedName name="ЛДжарН">#REF!</definedName>
    <definedName name="лджрпж">#REF!</definedName>
    <definedName name="лдлд">#N/A</definedName>
    <definedName name="лдлдбитлб">#N/A</definedName>
    <definedName name="ЛДоб">#REF!</definedName>
    <definedName name="лдолщ">#REF!</definedName>
    <definedName name="ЛДП_газ">#REF!</definedName>
    <definedName name="лдэ">#REF!</definedName>
    <definedName name="ликвид" localSheetId="3">TRUNC(([2]!oy-1)/3+1)</definedName>
    <definedName name="ликвид" localSheetId="2">TRUNC(([2]!oy-1)/3+1)</definedName>
    <definedName name="ликвид">TRUNC((oy-1)/3+1)</definedName>
    <definedName name="лист" localSheetId="3">#REF!</definedName>
    <definedName name="лист" localSheetId="2">#REF!</definedName>
    <definedName name="лист">#REF!</definedName>
    <definedName name="Лист_1">#N/A</definedName>
    <definedName name="лист2">#N/A</definedName>
    <definedName name="лит" localSheetId="3">{30,140,350,160,"",""}</definedName>
    <definedName name="лит" localSheetId="2">{30,140,350,160,"",""}</definedName>
    <definedName name="лит">{30,140,350,160,"",""}</definedName>
    <definedName name="ЛИтоги">#REF!</definedName>
    <definedName name="ЛКр">#REF!</definedName>
    <definedName name="ЛКред">#REF!</definedName>
    <definedName name="лл" localSheetId="3">{30,140,350,160,"",""}</definedName>
    <definedName name="лл" localSheetId="2">{30,140,350,160,"",""}</definedName>
    <definedName name="лл">{30,140,350,160,"",""}</definedName>
    <definedName name="лллллллллллллл">#N/A</definedName>
    <definedName name="ЛМГПЗ">#REF!</definedName>
    <definedName name="ЛМинН">#REF!</definedName>
    <definedName name="ЛМубНГ">#REF!</definedName>
    <definedName name="ЛНП_НГД_п">#REF!</definedName>
    <definedName name="ло" localSheetId="3">{30,140,350,160,"",""}</definedName>
    <definedName name="ло" localSheetId="2">{30,140,350,160,"",""}</definedName>
    <definedName name="ло">{30,140,350,160,"",""}</definedName>
    <definedName name="ЛОбл">#REF!</definedName>
    <definedName name="ЛокализацияBPU">#REF!</definedName>
    <definedName name="ЛокализацияDAMAS" localSheetId="3">#REF!,#REF!,#REF!</definedName>
    <definedName name="ЛокализацияDAMAS" localSheetId="2">#REF!,#REF!,#REF!</definedName>
    <definedName name="ЛокализацияDAMAS">#REF!,#REF!,#REF!</definedName>
    <definedName name="ЛокализацияLGLL" localSheetId="3">#REF!</definedName>
    <definedName name="ЛокализацияLGLL" localSheetId="2">#REF!</definedName>
    <definedName name="ЛокализацияLGLL">#REF!</definedName>
    <definedName name="ЛокализацияTICO" localSheetId="3">#REF!</definedName>
    <definedName name="ЛокализацияTICO" localSheetId="2">#REF!</definedName>
    <definedName name="ЛокализацияTICO">#REF!</definedName>
    <definedName name="ЛокализацияWFL" localSheetId="3">#REF!</definedName>
    <definedName name="ЛокализацияWFL" localSheetId="2">#REF!</definedName>
    <definedName name="ЛокализацияWFL">#REF!</definedName>
    <definedName name="ЛокализацияWFR">#REF!</definedName>
    <definedName name="ЛОЛО">#REF!</definedName>
    <definedName name="ЛОНП_п">#REF!</definedName>
    <definedName name="лопрдлгплдгпрлдо">#REF!</definedName>
    <definedName name="лорлд">#N/A</definedName>
    <definedName name="лорло" localSheetId="3">{30,140,350,160,"",""}</definedName>
    <definedName name="лорло" localSheetId="2">{30,140,350,160,"",""}</definedName>
    <definedName name="лорло">{30,140,350,160,"",""}</definedName>
    <definedName name="лоюолоапр">#N/A</definedName>
    <definedName name="ЛПер">#REF!</definedName>
    <definedName name="лр">#REF!</definedName>
    <definedName name="ЛРаспределение">#REF!</definedName>
    <definedName name="ЛСало">#REF!</definedName>
    <definedName name="ЛСКВ">#REF!</definedName>
    <definedName name="ЛТран">#REF!</definedName>
    <definedName name="ЛУзМал">#REF!</definedName>
    <definedName name="ЛУзПЕК">#REF!</definedName>
    <definedName name="ЛУзТГ">#REF!</definedName>
    <definedName name="ЛУргТГ">#REF!</definedName>
    <definedName name="ЛУстГ">#REF!</definedName>
    <definedName name="ЛФерН">#REF!</definedName>
    <definedName name="ЛФин_рес">#REF!</definedName>
    <definedName name="ЛФНПЗ">#REF!</definedName>
    <definedName name="ЛФО_НП">#REF!</definedName>
    <definedName name="ЛФО_ПГ">#REF!</definedName>
    <definedName name="ЛФО_СГ">#REF!</definedName>
    <definedName name="ЛХох">#REF!</definedName>
    <definedName name="ЛШГХК">#REF!</definedName>
    <definedName name="ЛШурНГ">#REF!</definedName>
    <definedName name="льгот_пер_2">#REF!</definedName>
    <definedName name="льорл">#N/A</definedName>
    <definedName name="ЛЭкспорт">#REF!</definedName>
    <definedName name="м">#REF!</definedName>
    <definedName name="м_с">#REF!</definedName>
    <definedName name="м_с2">#REF!</definedName>
    <definedName name="м_с3">#REF!</definedName>
    <definedName name="м_с4">#REF!</definedName>
    <definedName name="М000000000">#REF!</definedName>
    <definedName name="М50.12">#REF!</definedName>
    <definedName name="май" localSheetId="3">DATE([2]!yil,[2]!oy,1)</definedName>
    <definedName name="май" localSheetId="2">DATE([2]!yil,[2]!oy,1)</definedName>
    <definedName name="май">DATE([2]!yil,[2]!oy,1)</definedName>
    <definedName name="Макрос1">#N/A</definedName>
    <definedName name="Макрос2" localSheetId="3">#REF!</definedName>
    <definedName name="Макрос2" localSheetId="2">#REF!</definedName>
    <definedName name="Макрос2">#REF!</definedName>
    <definedName name="Макрос3" localSheetId="3">#REF!</definedName>
    <definedName name="Макрос3" localSheetId="2">#REF!</definedName>
    <definedName name="Макрос3">#REF!</definedName>
    <definedName name="мал" localSheetId="3">#REF!</definedName>
    <definedName name="мал" localSheetId="2">#REF!</definedName>
    <definedName name="мал">#REF!</definedName>
    <definedName name="манзилли">#REF!</definedName>
    <definedName name="марка">[25]s!$Q$124</definedName>
    <definedName name="маруф" localSheetId="3">#REF!</definedName>
    <definedName name="маруф" localSheetId="2">#REF!</definedName>
    <definedName name="маруф">#REF!</definedName>
    <definedName name="массив" localSheetId="3">#REF!</definedName>
    <definedName name="массив" localSheetId="2">#REF!</definedName>
    <definedName name="массив">#REF!</definedName>
    <definedName name="массив_1" localSheetId="3">#REF!</definedName>
    <definedName name="массив_1" localSheetId="2">#REF!</definedName>
    <definedName name="массив_1">#REF!</definedName>
    <definedName name="Массив_обл">#N/A</definedName>
    <definedName name="Массив_СвС">#N/A</definedName>
    <definedName name="машина" localSheetId="3">{30,140,350,160,"",""}</definedName>
    <definedName name="машина" localSheetId="2">{30,140,350,160,"",""}</definedName>
    <definedName name="машина">{30,140,350,160,"",""}</definedName>
    <definedName name="МАЪЛУМОТ">#REF!</definedName>
    <definedName name="мева">#REF!</definedName>
    <definedName name="медь">[22]Input3!$C$7</definedName>
    <definedName name="мз" localSheetId="3">#REF!</definedName>
    <definedName name="мз" localSheetId="2">#REF!</definedName>
    <definedName name="мз">#REF!</definedName>
    <definedName name="МЗ_1" localSheetId="3">#REF!</definedName>
    <definedName name="МЗ_1" localSheetId="2">#REF!</definedName>
    <definedName name="МЗ_1">#REF!</definedName>
    <definedName name="МЗ_2" localSheetId="3">#REF!</definedName>
    <definedName name="МЗ_2" localSheetId="2">#REF!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#N/A</definedName>
    <definedName name="миоро">#N/A</definedName>
    <definedName name="мир">#REF!</definedName>
    <definedName name="мирз" localSheetId="3">{30,140,350,160,"",""}</definedName>
    <definedName name="мирз" localSheetId="2">{30,140,350,160,"",""}</definedName>
    <definedName name="мирз">{30,140,350,160,"",""}</definedName>
    <definedName name="Мирзачул">'[26]Фориш 2003'!$O$4</definedName>
    <definedName name="мм" localSheetId="3">#REF!</definedName>
    <definedName name="мм" localSheetId="2">#REF!</definedName>
    <definedName name="мм">#REF!</definedName>
    <definedName name="ммм" localSheetId="3">#REF!</definedName>
    <definedName name="ммм" localSheetId="2">#REF!</definedName>
    <definedName name="ммм">#REF!</definedName>
    <definedName name="мммм" localSheetId="3">#REF!</definedName>
    <definedName name="мммм" localSheetId="2">#REF!</definedName>
    <definedName name="мммм">#REF!</definedName>
    <definedName name="ммммм">#REF!</definedName>
    <definedName name="мол">[22]Input3!$C$8</definedName>
    <definedName name="Монетиз">#N/A</definedName>
    <definedName name="мса">#REF!</definedName>
    <definedName name="мсб">#REF!</definedName>
    <definedName name="мсв">#REF!</definedName>
    <definedName name="мсг">#REF!</definedName>
    <definedName name="мсд">#REF!</definedName>
    <definedName name="мсе">#REF!</definedName>
    <definedName name="мсж">#REF!</definedName>
    <definedName name="мсз">#REF!</definedName>
    <definedName name="мси">#REF!</definedName>
    <definedName name="мск">#REF!</definedName>
    <definedName name="мсл">#REF!</definedName>
    <definedName name="мссиииисс" localSheetId="3">{30,140,350,160,"",""}</definedName>
    <definedName name="мссиииисс" localSheetId="2">{30,140,350,160,"",""}</definedName>
    <definedName name="мссиииисс">{30,140,350,160,"",""}</definedName>
    <definedName name="МССЯВВАВВФФ" localSheetId="3">{30,140,350,160,"",""}</definedName>
    <definedName name="МССЯВВАВВФФ" localSheetId="2">{30,140,350,160,"",""}</definedName>
    <definedName name="МССЯВВАВВФФ">{30,140,350,160,"",""}</definedName>
    <definedName name="мт">#REF!</definedName>
    <definedName name="МТР">#N/A</definedName>
    <definedName name="мухабат">#REF!</definedName>
    <definedName name="мф">#REF!</definedName>
    <definedName name="мфпрог">#REF!</definedName>
    <definedName name="мфу02">#REF!</definedName>
    <definedName name="н">#N/A</definedName>
    <definedName name="навои">#REF!</definedName>
    <definedName name="Навоий">#REF!</definedName>
    <definedName name="Нажмиддин">#REF!</definedName>
    <definedName name="наман">#REF!</definedName>
    <definedName name="Наманган">#REF!</definedName>
    <definedName name="нар26" hidden="1">#N/A</definedName>
    <definedName name="нафака">#REF!</definedName>
    <definedName name="нац">#N/A</definedName>
    <definedName name="Нач_Цена_Внутр">#REF!</definedName>
    <definedName name="нб">#REF!</definedName>
    <definedName name="нбу">#N/A</definedName>
    <definedName name="нг">#REF!</definedName>
    <definedName name="нгшгке">#N/A</definedName>
    <definedName name="нгщд">#N/A</definedName>
    <definedName name="нгщдлод">#N/A</definedName>
    <definedName name="нгщдолд">#N/A</definedName>
    <definedName name="нгщшдл">#N/A</definedName>
    <definedName name="не" localSheetId="3">{30,140,350,160,"",""}</definedName>
    <definedName name="не" localSheetId="2">{30,140,350,160,"",""}</definedName>
    <definedName name="не">{30,140,350,160,"",""}</definedName>
    <definedName name="негнопо">#N/A</definedName>
    <definedName name="неукв">#N/A</definedName>
    <definedName name="нилуфа">#REF!</definedName>
    <definedName name="нилуфар">#REF!</definedName>
    <definedName name="нк" localSheetId="3">{30,140,350,160,"",""}</definedName>
    <definedName name="нк" localSheetId="2">{30,140,350,160,"",""}</definedName>
    <definedName name="нк">{30,140,350,160,"",""}</definedName>
    <definedName name="нн">#REF!</definedName>
    <definedName name="ннн">#REF!</definedName>
    <definedName name="нннн">#REF!</definedName>
    <definedName name="Нов">#REF!</definedName>
    <definedName name="новое">#REF!</definedName>
    <definedName name="нод">#N/A</definedName>
    <definedName name="Норма">[27]Нарх!$A$1:$P$248</definedName>
    <definedName name="нояб" localSheetId="3">#REF!</definedName>
    <definedName name="нояб" localSheetId="2">#REF!</definedName>
    <definedName name="нояб">#REF!</definedName>
    <definedName name="нргшщ">#N/A</definedName>
    <definedName name="нук" localSheetId="3">TRUNC(([2]!oy-1)/3+1)</definedName>
    <definedName name="нук" localSheetId="2">TRUNC(([2]!oy-1)/3+1)</definedName>
    <definedName name="нук">TRUNC((oy-1)/3+1)</definedName>
    <definedName name="нур" localSheetId="3">#REF!</definedName>
    <definedName name="нур" localSheetId="2">#REF!</definedName>
    <definedName name="нур">#REF!</definedName>
    <definedName name="о" localSheetId="3">{30,140,350,160,"",""}</definedName>
    <definedName name="о" localSheetId="2">{30,140,350,160,"",""}</definedName>
    <definedName name="о">{30,140,350,160,"",""}</definedName>
    <definedName name="оаовао">#REF!</definedName>
    <definedName name="обес">#REF!</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3">'БП-Eng'!$C$2:$N$233</definedName>
    <definedName name="_xlnm.Print_Area" localSheetId="1">ПаспортEng!$M$3:$W$48</definedName>
    <definedName name="_xlnm.Print_Area" localSheetId="0">ПаспортРУС!$Y$3:$AI$48</definedName>
    <definedName name="_xlnm.Print_Area" localSheetId="2">'Форма-отчета 22'!$C$2:$N$233</definedName>
    <definedName name="_xlnm.Print_Area">#REF!</definedName>
    <definedName name="областя"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оложка" localSheetId="3">{30,140,350,160,"",""}</definedName>
    <definedName name="Оболожка" localSheetId="2">{30,140,350,160,"",""}</definedName>
    <definedName name="Оболожка">{30,140,350,160,"",""}</definedName>
    <definedName name="Объем_внутр">#REF!</definedName>
    <definedName name="Объем_эксп">#REF!</definedName>
    <definedName name="овкей">#REF!</definedName>
    <definedName name="од">#REF!</definedName>
    <definedName name="Одил">#REF!</definedName>
    <definedName name="ойлик">#REF!</definedName>
    <definedName name="ок">#REF!</definedName>
    <definedName name="окей">#REF!</definedName>
    <definedName name="Оккургон_договор">#REF!</definedName>
    <definedName name="Оккургон_семена">#REF!</definedName>
    <definedName name="Оқдарё">#REF!</definedName>
    <definedName name="ол" localSheetId="3">{30,140,350,160,"",""}</definedName>
    <definedName name="ол" localSheetId="2">{30,140,350,160,"",""}</definedName>
    <definedName name="ол">{30,140,350,160,"",""}</definedName>
    <definedName name="ола">'[28]Гай пахта'!#REF!</definedName>
    <definedName name="олг" localSheetId="3">#REF!</definedName>
    <definedName name="олг" localSheetId="2">#REF!</definedName>
    <definedName name="олг">#REF!</definedName>
    <definedName name="олдл" localSheetId="3">{30,140,350,160,"",""}</definedName>
    <definedName name="олдл" localSheetId="2">{30,140,350,160,"",""}</definedName>
    <definedName name="олдл">{30,140,350,160,"",""}</definedName>
    <definedName name="олдордлро">#N/A</definedName>
    <definedName name="олл">#N/A</definedName>
    <definedName name="олма" localSheetId="3" hidden="1">#REF!</definedName>
    <definedName name="олма" localSheetId="2" hidden="1">#REF!</definedName>
    <definedName name="олма" hidden="1">#REF!</definedName>
    <definedName name="олмалик" localSheetId="3" hidden="1">#REF!</definedName>
    <definedName name="олмалик" localSheetId="2" hidden="1">#REF!</definedName>
    <definedName name="олмалик" hidden="1">#REF!</definedName>
    <definedName name="олмос">'[28]Гай пахта'!#REF!</definedName>
    <definedName name="олполднгл">#N/A</definedName>
    <definedName name="олр">#REF!</definedName>
    <definedName name="олролрлор">#REF!</definedName>
    <definedName name="олтин_дала">#REF!</definedName>
    <definedName name="ольга" localSheetId="3" hidden="1">{#N/A,#N/A,FALSE,"BODY"}</definedName>
    <definedName name="ольга" localSheetId="2" hidden="1">{#N/A,#N/A,FALSE,"BODY"}</definedName>
    <definedName name="ольга" hidden="1">{#N/A,#N/A,FALSE,"BODY"}</definedName>
    <definedName name="оля">#REF!</definedName>
    <definedName name="оля1">#REF!</definedName>
    <definedName name="ооллолол" localSheetId="3" hidden="1">#REF!</definedName>
    <definedName name="ооллолол" localSheetId="2" hidden="1">#REF!</definedName>
    <definedName name="ооллолол" hidden="1">#REF!</definedName>
    <definedName name="оолол">#REF!</definedName>
    <definedName name="ооо">#REF!</definedName>
    <definedName name="оооо" localSheetId="3">TRUNC(([2]!oy-1)/3+1)</definedName>
    <definedName name="оооо" localSheetId="2">TRUNC(([2]!oy-1)/3+1)</definedName>
    <definedName name="оооо">TRUNC((oy-1)/3+1)</definedName>
    <definedName name="ооооо" localSheetId="3">#REF!</definedName>
    <definedName name="ооооо" localSheetId="2">#REF!</definedName>
    <definedName name="ооооо">#REF!</definedName>
    <definedName name="оп" localSheetId="3">#REF!</definedName>
    <definedName name="оп" localSheetId="2">#REF!</definedName>
    <definedName name="оп">#REF!</definedName>
    <definedName name="опдбродролд">#N/A</definedName>
    <definedName name="оплопла" localSheetId="3">#REF!</definedName>
    <definedName name="оплопла" localSheetId="2">#REF!</definedName>
    <definedName name="оплопла">#REF!</definedName>
    <definedName name="ор" localSheetId="3">#REF!</definedName>
    <definedName name="ор" localSheetId="2">#REF!</definedName>
    <definedName name="ор">#REF!</definedName>
    <definedName name="орде" localSheetId="3">#REF!</definedName>
    <definedName name="орде" localSheetId="2">#REF!</definedName>
    <definedName name="орде">#REF!</definedName>
    <definedName name="ордлжд">#N/A</definedName>
    <definedName name="орлдапелапл">#N/A</definedName>
    <definedName name="орлдлд">#N/A</definedName>
    <definedName name="орлоддб">#N/A</definedName>
    <definedName name="орлорлд">#N/A</definedName>
    <definedName name="орлролр">#REF!</definedName>
    <definedName name="ОРОРО1">#REF!</definedName>
    <definedName name="орпр">#N/A</definedName>
    <definedName name="ОСТ">0</definedName>
    <definedName name="отажонов">#REF!</definedName>
    <definedName name="отпро">#REF!</definedName>
    <definedName name="отработано" localSheetId="3">[2]!_a1Z,[2]!_a2Z</definedName>
    <definedName name="отработано" localSheetId="1">[2]!_a1Z,[2]!_a2Z</definedName>
    <definedName name="отработано" localSheetId="2">[2]!_a1Z,[2]!_a2Z</definedName>
    <definedName name="отработано">[2]!_a1Z,[2]!_a2Z</definedName>
    <definedName name="отрасль" localSheetId="3">#REF!</definedName>
    <definedName name="отрасль" localSheetId="2">#REF!</definedName>
    <definedName name="отрасль">#REF!</definedName>
    <definedName name="оьтлодламп" localSheetId="3">{30,140,350,160,"",""}</definedName>
    <definedName name="оьтлодламп" localSheetId="2">{30,140,350,160,"",""}</definedName>
    <definedName name="оьтлодламп">{30,140,350,160,"",""}</definedName>
    <definedName name="п">#N/A</definedName>
    <definedName name="П1">#REF!</definedName>
    <definedName name="П10">#REF!</definedName>
    <definedName name="П2">#REF!</definedName>
    <definedName name="П3">#REF!</definedName>
    <definedName name="П4">#REF!</definedName>
    <definedName name="П5">#REF!</definedName>
    <definedName name="П6">#REF!</definedName>
    <definedName name="П7">#REF!</definedName>
    <definedName name="П8">#REF!</definedName>
    <definedName name="П9">#REF!</definedName>
    <definedName name="па">#REF!</definedName>
    <definedName name="пап">#REF!</definedName>
    <definedName name="парп">#REF!</definedName>
    <definedName name="пас">#REF!</definedName>
    <definedName name="паур">#REF!</definedName>
    <definedName name="пах">#N/A</definedName>
    <definedName name="пахта" localSheetId="3">{30,140,350,160,"",""}</definedName>
    <definedName name="пахта" localSheetId="2">{30,140,350,160,"",""}</definedName>
    <definedName name="пахта">{30,140,350,160,"",""}</definedName>
    <definedName name="пахта2" localSheetId="3">{30,140,350,160,"",""}</definedName>
    <definedName name="пахта2" localSheetId="2">{30,140,350,160,"",""}</definedName>
    <definedName name="пахта2">{30,140,350,160,"",""}</definedName>
    <definedName name="пахта3" localSheetId="3">{30,140,350,160,"",""}</definedName>
    <definedName name="пахта3" localSheetId="2">{30,140,350,160,"",""}</definedName>
    <definedName name="пахта3">{30,140,350,160,"",""}</definedName>
    <definedName name="Пенсионный">#REF!</definedName>
    <definedName name="ПЕНСИЯ">#REF!</definedName>
    <definedName name="ПересчетЗП">#REF!</definedName>
    <definedName name="период">1</definedName>
    <definedName name="период_выплат_2">#REF!</definedName>
    <definedName name="печать">#N/A</definedName>
    <definedName name="ПИР">#REF!</definedName>
    <definedName name="ПИРА">#REF!</definedName>
    <definedName name="плат">#REF!</definedName>
    <definedName name="пмрп">#N/A</definedName>
    <definedName name="под">#REF!</definedName>
    <definedName name="полат">#REF!</definedName>
    <definedName name="Полигон">#REF!</definedName>
    <definedName name="полордол">#N/A</definedName>
    <definedName name="пор">#REF!</definedName>
    <definedName name="пост">#REF!</definedName>
    <definedName name="поступило">36525</definedName>
    <definedName name="Поток2004">#REF!</definedName>
    <definedName name="потоки">#N/A</definedName>
    <definedName name="потр">#REF!</definedName>
    <definedName name="пп"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#REF!</definedName>
    <definedName name="пппппп" localSheetId="3">прилож3/1000</definedName>
    <definedName name="пппппп" localSheetId="1">прилож3/1000</definedName>
    <definedName name="пппппп" localSheetId="2">прилож3/1000</definedName>
    <definedName name="пппппп">прилож3/1000</definedName>
    <definedName name="пппр" localSheetId="3">#REF!</definedName>
    <definedName name="пппр" localSheetId="2">#REF!</definedName>
    <definedName name="пппр">#REF!</definedName>
    <definedName name="ппр">#N/A</definedName>
    <definedName name="пр">#N/A</definedName>
    <definedName name="пренгш" localSheetId="3">#REF!</definedName>
    <definedName name="пренгш" localSheetId="2">#REF!</definedName>
    <definedName name="пренгш">#REF!</definedName>
    <definedName name="Прил.9..">'[29]Зан-ть(р-ны)'!$5:$5</definedName>
    <definedName name="Прил3" localSheetId="3">[2]!прилож3/1000</definedName>
    <definedName name="Прил3" localSheetId="1">[2]!прилож3/1000</definedName>
    <definedName name="Прил3" localSheetId="2">[2]!прилож3/1000</definedName>
    <definedName name="Прил3">[2]!прилож3/1000</definedName>
    <definedName name="Прил5" localSheetId="3">дел/1000</definedName>
    <definedName name="Прил5" localSheetId="1">дел/1000</definedName>
    <definedName name="Прил5" localSheetId="2">дел/1000</definedName>
    <definedName name="Прил5">дел/1000</definedName>
    <definedName name="приложение" localSheetId="3">дел/1000</definedName>
    <definedName name="приложение" localSheetId="1">дел/1000</definedName>
    <definedName name="приложение" localSheetId="2">дел/1000</definedName>
    <definedName name="приложение">дел/1000</definedName>
    <definedName name="ПРИХ">35000</definedName>
    <definedName name="прлордлюдл">#N/A</definedName>
    <definedName name="про" localSheetId="3">'[30]уюшмага10,09 холатига'!#REF!</definedName>
    <definedName name="про" localSheetId="2">'[30]уюшмага10,09 холатига'!#REF!</definedName>
    <definedName name="про">'[30]уюшмага10,09 холатига'!#REF!</definedName>
    <definedName name="про1" localSheetId="3">#REF!</definedName>
    <definedName name="про1" localSheetId="2">#REF!</definedName>
    <definedName name="про1">#REF!</definedName>
    <definedName name="проба" localSheetId="3" hidden="1">#REF!,#REF!</definedName>
    <definedName name="проба" localSheetId="2" hidden="1">#REF!,#REF!</definedName>
    <definedName name="проба" hidden="1">#REF!,#REF!</definedName>
    <definedName name="Прог" localSheetId="3">TRUNC(([2]!oy-1)/3+1)</definedName>
    <definedName name="Прог" localSheetId="2">TRUNC(([2]!oy-1)/3+1)</definedName>
    <definedName name="Прог">TRUNC((oy-1)/3+1)</definedName>
    <definedName name="Прогноз" localSheetId="3">#REF!</definedName>
    <definedName name="Прогноз" localSheetId="2">#REF!</definedName>
    <definedName name="Прогноз">#REF!</definedName>
    <definedName name="ПРОГНОЗНЫЕ_ПАРАМЕТРЫ_РАСХОДОВ">#N/A</definedName>
    <definedName name="программа" localSheetId="3">TRUNC(([2]!oy-1)/3+1)</definedName>
    <definedName name="программа" localSheetId="2">TRUNC(([2]!oy-1)/3+1)</definedName>
    <definedName name="программа">TRUNC((oy-1)/3+1)</definedName>
    <definedName name="прод">#N/A</definedName>
    <definedName name="прок" localSheetId="3">#REF!</definedName>
    <definedName name="прок" localSheetId="2">#REF!</definedName>
    <definedName name="прок">#REF!</definedName>
    <definedName name="прокуратура" localSheetId="3">DATE([2]!yil,[2]!oy,1)</definedName>
    <definedName name="прокуратура" localSheetId="2">DATE([2]!yil,[2]!oy,1)</definedName>
    <definedName name="прокуратура">DATE([2]!yil,[2]!oy,1)</definedName>
    <definedName name="пром2">#N/A</definedName>
    <definedName name="прост" localSheetId="3">#REF!</definedName>
    <definedName name="прост" localSheetId="2">#REF!</definedName>
    <definedName name="прост">#REF!</definedName>
    <definedName name="проч" localSheetId="3">TRUNC(([2]!oy-1)/3+1)</definedName>
    <definedName name="проч" localSheetId="2">TRUNC(([2]!oy-1)/3+1)</definedName>
    <definedName name="проч">TRUNC((oy-1)/3+1)</definedName>
    <definedName name="Прочие" localSheetId="3">#REF!</definedName>
    <definedName name="Прочие" localSheetId="2">#REF!</definedName>
    <definedName name="Прочие">#REF!</definedName>
    <definedName name="прпо">#N/A</definedName>
    <definedName name="прпр123" localSheetId="3">#REF!</definedName>
    <definedName name="прпр123" localSheetId="2">#REF!</definedName>
    <definedName name="прпр123">#REF!</definedName>
    <definedName name="прпрпр">#N/A</definedName>
    <definedName name="прпрпрпр" localSheetId="3">#REF!</definedName>
    <definedName name="прпрпрпр" localSheetId="2">#REF!</definedName>
    <definedName name="прпрпрпр">#REF!</definedName>
    <definedName name="прпрпрпрпрпрпрпрпрп" localSheetId="3" hidden="1">{"'Monthly 1997'!$A$3:$S$89"}</definedName>
    <definedName name="прпрпрпрпрпрпрпрпрп" localSheetId="2" hidden="1">{"'Monthly 1997'!$A$3:$S$89"}</definedName>
    <definedName name="прпрпрпрпрпрпрпрпрп" hidden="1">{"'Monthly 1997'!$A$3:$S$89"}</definedName>
    <definedName name="прро">#REF!</definedName>
    <definedName name="псб">#N/A</definedName>
    <definedName name="псх">#REF!</definedName>
    <definedName name="пт">#N/A</definedName>
    <definedName name="пункт">[27]Пункт!$A$1:$B$9</definedName>
    <definedName name="пх" localSheetId="3">#REF!</definedName>
    <definedName name="пх" localSheetId="2">#REF!</definedName>
    <definedName name="пх">#REF!</definedName>
    <definedName name="пшднгшгн">#N/A</definedName>
    <definedName name="р" localSheetId="3">{30,140,350,160,"",""}</definedName>
    <definedName name="р" localSheetId="2">{30,140,350,160,"",""}</definedName>
    <definedName name="р">{30,140,350,160,"",""}</definedName>
    <definedName name="район" localSheetId="3">{30,140,350,160,"",""}</definedName>
    <definedName name="район" localSheetId="2">{30,140,350,160,"",""}</definedName>
    <definedName name="район">{30,140,350,160,"",""}</definedName>
    <definedName name="Районы1">[31]данные!$A$1</definedName>
    <definedName name="рас" localSheetId="3">#REF!</definedName>
    <definedName name="рас" localSheetId="2">#REF!</definedName>
    <definedName name="рас">#REF!</definedName>
    <definedName name="рассмотрительная2" localSheetId="3">#REF!</definedName>
    <definedName name="рассмотрительная2" localSheetId="2">#REF!</definedName>
    <definedName name="рассмотрительная2">#REF!</definedName>
    <definedName name="РАСХ">0</definedName>
    <definedName name="Расход_2004_Лист3__2__Таблица" localSheetId="3">#REF!</definedName>
    <definedName name="Расход_2004_Лист3__2__Таблица" localSheetId="2">#REF!</definedName>
    <definedName name="Расход_2004_Лист3__2__Таблица">#REF!</definedName>
    <definedName name="Расход_2004_Лист3__2__Таблица1">#REF!</definedName>
    <definedName name="Расход_2004_Лист3__2__Таблица2" localSheetId="3">#REF!,#REF!</definedName>
    <definedName name="Расход_2004_Лист3__2__Таблица2" localSheetId="2">#REF!,#REF!</definedName>
    <definedName name="Расход_2004_Лист3__2__Таблица2">#REF!,#REF!</definedName>
    <definedName name="расходы" localSheetId="3">#REF!</definedName>
    <definedName name="расходы" localSheetId="2">#REF!</definedName>
    <definedName name="расходы">#REF!</definedName>
    <definedName name="расчет" localSheetId="3">дел/1000</definedName>
    <definedName name="расчет" localSheetId="1">дел/1000</definedName>
    <definedName name="расчет" localSheetId="2">дел/1000</definedName>
    <definedName name="расчет">дел/1000</definedName>
    <definedName name="расчета">36465</definedName>
    <definedName name="Рахбарга" localSheetId="3">#REF!</definedName>
    <definedName name="Рахбарга" localSheetId="2">#REF!</definedName>
    <definedName name="Рахбарга">#REF!</definedName>
    <definedName name="Рахбарлар">[32]База!$E$2:$E$5</definedName>
    <definedName name="ре" localSheetId="3">#REF!</definedName>
    <definedName name="ре" localSheetId="2">#REF!</definedName>
    <definedName name="ре">#REF!</definedName>
    <definedName name="реалп" localSheetId="3">#REF!</definedName>
    <definedName name="реалп" localSheetId="2">#REF!</definedName>
    <definedName name="реалп">#REF!</definedName>
    <definedName name="рег" localSheetId="3">#REF!</definedName>
    <definedName name="рег" localSheetId="2">#REF!</definedName>
    <definedName name="рег">#REF!</definedName>
    <definedName name="рег_1">#REF!</definedName>
    <definedName name="рег_2">#REF!</definedName>
    <definedName name="рег1">#REF!</definedName>
    <definedName name="рег2">#REF!</definedName>
    <definedName name="рег22222">#REF!</definedName>
    <definedName name="рег5">#REF!</definedName>
    <definedName name="режа" localSheetId="3">{30,140,350,160,"",""}</definedName>
    <definedName name="режа" localSheetId="2">{30,140,350,160,"",""}</definedName>
    <definedName name="режа">{30,140,350,160,"",""}</definedName>
    <definedName name="Рек">#REF!</definedName>
    <definedName name="_xlnm.Recorder">#REF!</definedName>
    <definedName name="рес" localSheetId="3">TRUNC(([2]!oy-1)/3+1)</definedName>
    <definedName name="рес" localSheetId="2">TRUNC(([2]!oy-1)/3+1)</definedName>
    <definedName name="рес">TRUNC((oy-1)/3+1)</definedName>
    <definedName name="респ" localSheetId="3">TRUNC(([2]!oy-1)/3+1)</definedName>
    <definedName name="респ" localSheetId="2">TRUNC(([2]!oy-1)/3+1)</definedName>
    <definedName name="респ">TRUNC((oy-1)/3+1)</definedName>
    <definedName name="рл">#N/A</definedName>
    <definedName name="рлжлджролд">#N/A</definedName>
    <definedName name="рлр" localSheetId="3">TRUNC(([2]!oy-1)/3+1)</definedName>
    <definedName name="рлр" localSheetId="2">TRUNC(([2]!oy-1)/3+1)</definedName>
    <definedName name="рлр">TRUNC((oy-1)/3+1)</definedName>
    <definedName name="робюлюб">#N/A</definedName>
    <definedName name="розжзщ">#N/A</definedName>
    <definedName name="рол" localSheetId="3">#REF!</definedName>
    <definedName name="рол" localSheetId="2">#REF!</definedName>
    <definedName name="рол">#REF!</definedName>
    <definedName name="ролбрп">#N/A</definedName>
    <definedName name="ролдгнш">#N/A</definedName>
    <definedName name="ролдорбд">#N/A</definedName>
    <definedName name="ролр">#N/A</definedName>
    <definedName name="роол" localSheetId="3">#REF!</definedName>
    <definedName name="роол" localSheetId="2">#REF!</definedName>
    <definedName name="роол">#REF!</definedName>
    <definedName name="роопропроп" localSheetId="3">TRUNC(([2]!oy-1)/3+1)</definedName>
    <definedName name="роопропроп" localSheetId="2">TRUNC(([2]!oy-1)/3+1)</definedName>
    <definedName name="роопропроп">TRUNC((oy-1)/3+1)</definedName>
    <definedName name="ропо" localSheetId="3">{30,140,350,160,"",""}</definedName>
    <definedName name="ропо" localSheetId="2">{30,140,350,160,"",""}</definedName>
    <definedName name="ропо">{30,140,350,160,"",""}</definedName>
    <definedName name="ропопролегл">#N/A</definedName>
    <definedName name="ропропро">#N/A</definedName>
    <definedName name="рор">#REF!</definedName>
    <definedName name="роророрпорпо" localSheetId="3">DATE([2]!yil,[2]!oy,1)</definedName>
    <definedName name="роророрпорпо" localSheetId="2">DATE([2]!yil,[2]!oy,1)</definedName>
    <definedName name="роророрпорпо">DATE([2]!yil,[2]!oy,1)</definedName>
    <definedName name="рорпрр" localSheetId="3">{30,140,350,160,"",""}</definedName>
    <definedName name="рорпрр" localSheetId="2">{30,140,350,160,"",""}</definedName>
    <definedName name="рорпрр">{30,140,350,160,"",""}</definedName>
    <definedName name="рошгргш">#REF!</definedName>
    <definedName name="рпаврпаравравр">#REF!</definedName>
    <definedName name="рпарра">#REF!</definedName>
    <definedName name="рподлоол">#N/A</definedName>
    <definedName name="рполпролпол">#REF!</definedName>
    <definedName name="рпр">#REF!</definedName>
    <definedName name="РПРПРРПР">#REF!</definedName>
    <definedName name="рпт">#N/A</definedName>
    <definedName name="рр" localSheetId="3">{30,140,350,160,"",""}</definedName>
    <definedName name="рр" localSheetId="2">{30,140,350,160,"",""}</definedName>
    <definedName name="рр">{30,140,350,160,"",""}</definedName>
    <definedName name="ррр">#REF!</definedName>
    <definedName name="ррррр">#REF!</definedName>
    <definedName name="рррррр" localSheetId="3">[2]!дел/1000</definedName>
    <definedName name="рррррр" localSheetId="1">[2]!дел/1000</definedName>
    <definedName name="рррррр" localSheetId="2">[2]!дел/1000</definedName>
    <definedName name="рррррр">[2]!дел/1000</definedName>
    <definedName name="ррррррррр" localSheetId="3">#REF!</definedName>
    <definedName name="ррррррррр" localSheetId="2">#REF!</definedName>
    <definedName name="ррррррррр">#REF!</definedName>
    <definedName name="ррррррррррр" localSheetId="3">прилож3/1000</definedName>
    <definedName name="ррррррррррр" localSheetId="1">прилож3/1000</definedName>
    <definedName name="ррррррррррр" localSheetId="2">прилож3/1000</definedName>
    <definedName name="ррррррррррр">прилож3/1000</definedName>
    <definedName name="рррррррррррр" localSheetId="3">#REF!</definedName>
    <definedName name="рррррррррррр" localSheetId="2">#REF!</definedName>
    <definedName name="рррррррррррр">#REF!</definedName>
    <definedName name="РСЦ" localSheetId="3">#REF!</definedName>
    <definedName name="РСЦ" localSheetId="2">#REF!</definedName>
    <definedName name="РСЦ">#REF!</definedName>
    <definedName name="рукд" localSheetId="3">#REF!</definedName>
    <definedName name="рукд" localSheetId="2">#REF!</definedName>
    <definedName name="рукд">#REF!</definedName>
    <definedName name="рукс">#REF!</definedName>
    <definedName name="рус">#REF!</definedName>
    <definedName name="рфььук" localSheetId="3">дел/1000</definedName>
    <definedName name="рфььук" localSheetId="1">дел/1000</definedName>
    <definedName name="рфььук" localSheetId="2">дел/1000</definedName>
    <definedName name="рфььук">дел/1000</definedName>
    <definedName name="рыва" localSheetId="3">#REF!</definedName>
    <definedName name="рыва" localSheetId="2">#REF!</definedName>
    <definedName name="рыва">#REF!</definedName>
    <definedName name="рывр" localSheetId="3">#REF!</definedName>
    <definedName name="рывр" localSheetId="2">#REF!</definedName>
    <definedName name="рывр">#REF!</definedName>
    <definedName name="рын">'[8]Зан-ть(р-ны)'!$5:$5</definedName>
    <definedName name="рынок">'[33]Зан-ть(р-ны)'!$5:$5</definedName>
    <definedName name="с" localSheetId="3" hidden="1">#REF!</definedName>
    <definedName name="с" localSheetId="2" hidden="1">#REF!</definedName>
    <definedName name="с" hidden="1">#REF!</definedName>
    <definedName name="С29" localSheetId="3">#REF!</definedName>
    <definedName name="С29" localSheetId="2">#REF!</definedName>
    <definedName name="С29">#REF!</definedName>
    <definedName name="с519" localSheetId="3">#REF!</definedName>
    <definedName name="с519" localSheetId="2">#REF!</definedName>
    <definedName name="с519">#REF!</definedName>
    <definedName name="с52">#REF!</definedName>
    <definedName name="с53">#REF!</definedName>
    <definedName name="с86">#REF!</definedName>
    <definedName name="сам" localSheetId="3">{30,140,350,160,"",""}</definedName>
    <definedName name="сам" localSheetId="2">{30,140,350,160,"",""}</definedName>
    <definedName name="сам">{30,140,350,160,"",""}</definedName>
    <definedName name="Самарканд">#REF!</definedName>
    <definedName name="Санжар" localSheetId="3">{30,140,350,160,"",""}</definedName>
    <definedName name="Санжар" localSheetId="2">{30,140,350,160,"",""}</definedName>
    <definedName name="Санжар">{30,140,350,160,"",""}</definedName>
    <definedName name="сб">#REF!</definedName>
    <definedName name="св">#REF!</definedName>
    <definedName name="свод" localSheetId="3">#REF!,#REF!,#REF!</definedName>
    <definedName name="свод" localSheetId="2">#REF!,#REF!,#REF!</definedName>
    <definedName name="свод">#REF!,#REF!,#REF!</definedName>
    <definedName name="свод_кор" localSheetId="3">дел/1000</definedName>
    <definedName name="свод_кор" localSheetId="1">дел/1000</definedName>
    <definedName name="свод_кор" localSheetId="2">дел/1000</definedName>
    <definedName name="свод_кор">дел/1000</definedName>
    <definedName name="сводка" localSheetId="3">{30,140,350,160,"",""}</definedName>
    <definedName name="сводка" localSheetId="2">{30,140,350,160,"",""}</definedName>
    <definedName name="сводка">{30,140,350,160,"",""}</definedName>
    <definedName name="сводный">#REF!</definedName>
    <definedName name="свока">#REF!</definedName>
    <definedName name="связь">#REF!</definedName>
    <definedName name="себестоимость2">#REF!</definedName>
    <definedName name="сел" localSheetId="3">{30,140,350,160,"",""}</definedName>
    <definedName name="сел" localSheetId="2">{30,140,350,160,"",""}</definedName>
    <definedName name="сел">{30,140,350,160,"",""}</definedName>
    <definedName name="Сельхоз">#N/A</definedName>
    <definedName name="сен">#REF!</definedName>
    <definedName name="сер">[34]Input3!$C$15</definedName>
    <definedName name="Сирдарё">#REF!</definedName>
    <definedName name="Скважин">#REF!</definedName>
    <definedName name="сл">#REF!</definedName>
    <definedName name="см">#N/A</definedName>
    <definedName name="смавввсмсм" localSheetId="3">{30,140,350,160,"",""}</definedName>
    <definedName name="смавввсмсм" localSheetId="2">{30,140,350,160,"",""}</definedName>
    <definedName name="смавввсмсм">{30,140,350,160,"",""}</definedName>
    <definedName name="смимими" localSheetId="3">{30,140,350,160,"",""}</definedName>
    <definedName name="смимими" localSheetId="2">{30,140,350,160,"",""}</definedName>
    <definedName name="смимими">{30,140,350,160,"",""}</definedName>
    <definedName name="сопос">#REF!</definedName>
    <definedName name="сохалар" localSheetId="3" hidden="1">#REF!</definedName>
    <definedName name="сохалар" localSheetId="2" hidden="1">#REF!</definedName>
    <definedName name="сохалар" hidden="1">#REF!</definedName>
    <definedName name="соц">#REF!</definedName>
    <definedName name="СоцСтрах">#REF!</definedName>
    <definedName name="соьро">#N/A</definedName>
    <definedName name="спн">#REF!</definedName>
    <definedName name="Спорт">#REF!</definedName>
    <definedName name="Спортлар">#REF!</definedName>
    <definedName name="ср">#REF!</definedName>
    <definedName name="Срок">#REF!</definedName>
    <definedName name="срочно">#N/A</definedName>
    <definedName name="срропар">#N/A</definedName>
    <definedName name="Сртук_ДАгр">#N/A</definedName>
    <definedName name="сс">#REF!</definedName>
    <definedName name="ссмсмва" localSheetId="3">{30,140,350,160,"",""}</definedName>
    <definedName name="ссмсмва" localSheetId="2">{30,140,350,160,"",""}</definedName>
    <definedName name="ссмсмва">{30,140,350,160,"",""}</definedName>
    <definedName name="ссмсчисисисим" localSheetId="3">{30,140,350,160,"",""}</definedName>
    <definedName name="ссмсчисисисим" localSheetId="2">{30,140,350,160,"",""}</definedName>
    <definedName name="ссмсчисисисим">{30,140,350,160,"",""}</definedName>
    <definedName name="ссс">#REF!</definedName>
    <definedName name="сссс">#REF!</definedName>
    <definedName name="ст">#REF!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 localSheetId="3">{30,140,350,160,"",""}</definedName>
    <definedName name="сув" localSheetId="2">{30,140,350,160,"",""}</definedName>
    <definedName name="сув">{30,140,350,160,"",""}</definedName>
    <definedName name="сугор" localSheetId="3">{30,140,350,160,"",""}</definedName>
    <definedName name="сугор" localSheetId="2">{30,140,350,160,"",""}</definedName>
    <definedName name="сугор">{30,140,350,160,"",""}</definedName>
    <definedName name="сугориш" localSheetId="3">{30,140,350,160,"",""}</definedName>
    <definedName name="сугориш" localSheetId="2">{30,140,350,160,"",""}</definedName>
    <definedName name="сугориш">{30,140,350,160,"",""}</definedName>
    <definedName name="сўм">#REF!</definedName>
    <definedName name="Сурхондарё">#REF!</definedName>
    <definedName name="Сфакторы" localSheetId="3">TRUNC(([2]!oy-1)/3+1)</definedName>
    <definedName name="Сфакторы" localSheetId="2">TRUNC(([2]!oy-1)/3+1)</definedName>
    <definedName name="Сфакторы">TRUNC((oy-1)/3+1)</definedName>
    <definedName name="сФЙЧВФвчыфсч" localSheetId="3">{30,140,350,160,"",""}</definedName>
    <definedName name="сФЙЧВФвчыфсч" localSheetId="2">{30,140,350,160,"",""}</definedName>
    <definedName name="сФЙЧВФвчыфсч">{30,140,350,160,"",""}</definedName>
    <definedName name="схоз">#REF!</definedName>
    <definedName name="сч">#REF!</definedName>
    <definedName name="считас">#N/A</definedName>
    <definedName name="счмипсмти" localSheetId="3">{30,140,350,160,"",""}</definedName>
    <definedName name="счмипсмти" localSheetId="2">{30,140,350,160,"",""}</definedName>
    <definedName name="счмипсмти">{30,140,350,160,"",""}</definedName>
    <definedName name="т" localSheetId="3">TRUNC(([2]!oy-1)/3+1)</definedName>
    <definedName name="т" localSheetId="2">TRUNC(([2]!oy-1)/3+1)</definedName>
    <definedName name="т">TRUNC(([2]!oy-1)/3+1)</definedName>
    <definedName name="таксимот" localSheetId="3">#REF!</definedName>
    <definedName name="таксимот" localSheetId="2">#REF!</definedName>
    <definedName name="таксимот">#REF!</definedName>
    <definedName name="талаб" localSheetId="3">TRUNC(([2]!oy-1)/3+1)</definedName>
    <definedName name="талаб" localSheetId="2">TRUNC(([2]!oy-1)/3+1)</definedName>
    <definedName name="талаб">TRUNC(([2]!oy-1)/3+1)</definedName>
    <definedName name="тара" localSheetId="3">{30,140,350,160,"",""}</definedName>
    <definedName name="тара" localSheetId="2">{30,140,350,160,"",""}</definedName>
    <definedName name="тара">{30,140,350,160,"",""}</definedName>
    <definedName name="тахлил" localSheetId="3">{30,140,350,160,"",""}</definedName>
    <definedName name="тахлил" localSheetId="2">{30,140,350,160,"",""}</definedName>
    <definedName name="тахлил">{30,140,350,160,"",""}</definedName>
    <definedName name="Ташкилий_чора_тадбирлар__номи_ва_ишлаб_чиўариладиганг_маҳсулот">#N/A</definedName>
    <definedName name="тб">#REF!</definedName>
    <definedName name="тб5">#REF!</definedName>
    <definedName name="ТекПерес">#REF!</definedName>
    <definedName name="Термиз_шаҳри">#REF!</definedName>
    <definedName name="ТермоКузов35">#REF!</definedName>
    <definedName name="Территории" localSheetId="3" hidden="1">#REF!</definedName>
    <definedName name="Территории" localSheetId="2" hidden="1">#REF!</definedName>
    <definedName name="Территории" hidden="1">#REF!</definedName>
    <definedName name="ти" localSheetId="3">{30,140,350,160,"",""}</definedName>
    <definedName name="ти" localSheetId="2">{30,140,350,160,"",""}</definedName>
    <definedName name="ти">{30,140,350,160,"",""}</definedName>
    <definedName name="ТНВЭД">#REF!</definedName>
    <definedName name="тов">#REF!</definedName>
    <definedName name="Товар">#REF!</definedName>
    <definedName name="тога">#REF!</definedName>
    <definedName name="тонна">#REF!</definedName>
    <definedName name="Тошкент">#REF!</definedName>
    <definedName name="тран">#REF!</definedName>
    <definedName name="трип">[35]ном!#REF!</definedName>
    <definedName name="тс" localSheetId="3">#REF!</definedName>
    <definedName name="тс" localSheetId="2">#REF!</definedName>
    <definedName name="тс">#REF!</definedName>
    <definedName name="тсф" localSheetId="3">#REF!</definedName>
    <definedName name="тсф" localSheetId="2">#REF!</definedName>
    <definedName name="тсф">#REF!</definedName>
    <definedName name="тт" localSheetId="3">[10]Results!#REF!</definedName>
    <definedName name="тт" localSheetId="2">[10]Results!#REF!</definedName>
    <definedName name="тт">[10]Results!#REF!</definedName>
    <definedName name="ттт" localSheetId="3">#REF!</definedName>
    <definedName name="ттт" localSheetId="2">#REF!</definedName>
    <definedName name="ттт">#REF!</definedName>
    <definedName name="тттт" localSheetId="3">[2]!дел/1000</definedName>
    <definedName name="тттт" localSheetId="1">[2]!дел/1000</definedName>
    <definedName name="тттт" localSheetId="2">[2]!дел/1000</definedName>
    <definedName name="тттт">[2]!дел/1000</definedName>
    <definedName name="тттттт" localSheetId="3">#REF!</definedName>
    <definedName name="тттттт" localSheetId="2">#REF!</definedName>
    <definedName name="тттттт">#REF!</definedName>
    <definedName name="ТУЛОВ" localSheetId="3">#REF!</definedName>
    <definedName name="ТУЛОВ" localSheetId="2">#REF!</definedName>
    <definedName name="ТУЛОВ">#REF!</definedName>
    <definedName name="туман" localSheetId="3">#REF!</definedName>
    <definedName name="туман" localSheetId="2">#REF!</definedName>
    <definedName name="туман">#REF!</definedName>
    <definedName name="Турткуль">#REF!</definedName>
    <definedName name="тушум.">#N/A</definedName>
    <definedName name="тьютьб">#N/A</definedName>
    <definedName name="Ћ__ЂЃ_Ѓ_Џ_ОЂ__">#REF!</definedName>
    <definedName name="у">#REF!</definedName>
    <definedName name="уад">#REF!</definedName>
    <definedName name="уапукпаа" localSheetId="3">{30,140,350,160,"",""}</definedName>
    <definedName name="уапукпаа" localSheetId="2">{30,140,350,160,"",""}</definedName>
    <definedName name="уапукпаа">{30,140,350,160,"",""}</definedName>
    <definedName name="уас">#REF!</definedName>
    <definedName name="ув">#REF!</definedName>
    <definedName name="увап">'[36]Зан-ть(р-ны)'!$5:$5</definedName>
    <definedName name="уг" localSheetId="3">#REF!</definedName>
    <definedName name="уг" localSheetId="2">#REF!</definedName>
    <definedName name="уг">#REF!</definedName>
    <definedName name="ўдлл" localSheetId="3">{30,140,350,160,"",""}</definedName>
    <definedName name="ўдлл" localSheetId="2">{30,140,350,160,"",""}</definedName>
    <definedName name="ўдлл">{30,140,350,160,"",""}</definedName>
    <definedName name="уеке">#REF!</definedName>
    <definedName name="уекуегу">#REF!</definedName>
    <definedName name="ўзбекистон">#REF!</definedName>
    <definedName name="узи" localSheetId="3">{30,140,350,160,"",""}</definedName>
    <definedName name="узи" localSheetId="2">{30,140,350,160,"",""}</definedName>
    <definedName name="узи">{30,140,350,160,"",""}</definedName>
    <definedName name="ук" localSheetId="3">{30,140,350,160,"",""}</definedName>
    <definedName name="ук" localSheetId="2">{30,140,350,160,"",""}</definedName>
    <definedName name="ук">{30,140,350,160,"",""}</definedName>
    <definedName name="укгенг">#N/A</definedName>
    <definedName name="укеглоло">#N/A</definedName>
    <definedName name="укегшнешлор">#N/A</definedName>
    <definedName name="укенук">#N/A</definedName>
    <definedName name="укнукнек">#N/A</definedName>
    <definedName name="УКС">#REF!</definedName>
    <definedName name="уку">#REF!</definedName>
    <definedName name="укук" localSheetId="3">{30,140,350,160,"",""}</definedName>
    <definedName name="укук" localSheetId="2">{30,140,350,160,"",""}</definedName>
    <definedName name="укук">{30,140,350,160,"",""}</definedName>
    <definedName name="укц" localSheetId="3">{30,140,350,160,"",""}</definedName>
    <definedName name="укц" localSheetId="2">{30,140,350,160,"",""}</definedName>
    <definedName name="укц">{30,140,350,160,"",""}</definedName>
    <definedName name="укшгн">#N/A</definedName>
    <definedName name="улм" localSheetId="3">{30,140,350,160,"",""}</definedName>
    <definedName name="улм" localSheetId="2">{30,140,350,160,"",""}</definedName>
    <definedName name="улм">{30,140,350,160,"",""}</definedName>
    <definedName name="улмас" localSheetId="3">{30,140,350,160,"",""}</definedName>
    <definedName name="улмас" localSheetId="2">{30,140,350,160,"",""}</definedName>
    <definedName name="улмас">{30,140,350,160,"",""}</definedName>
    <definedName name="улу" localSheetId="3">{30,140,350,160,"",""}</definedName>
    <definedName name="улу" localSheetId="2">{30,140,350,160,"",""}</definedName>
    <definedName name="улу">{30,140,350,160,"",""}</definedName>
    <definedName name="ум">#REF!</definedName>
    <definedName name="Умарова456">#REF!</definedName>
    <definedName name="ункшгол">#N/A</definedName>
    <definedName name="УРГАНЧТУМАН">#REF!</definedName>
    <definedName name="УРГАНЧШАХАР">#REF!</definedName>
    <definedName name="уровень">#REF!</definedName>
    <definedName name="урта" localSheetId="3" hidden="1">#REF!</definedName>
    <definedName name="урта" localSheetId="2" hidden="1">#REF!</definedName>
    <definedName name="урта" hidden="1">#REF!</definedName>
    <definedName name="уртачирчик" localSheetId="3" hidden="1">#REF!</definedName>
    <definedName name="уртачирчик" localSheetId="2" hidden="1">#REF!</definedName>
    <definedName name="уртачирчик" hidden="1">#REF!</definedName>
    <definedName name="ўртачирчик" localSheetId="3" hidden="1">#REF!</definedName>
    <definedName name="ўртачирчик" localSheetId="2" hidden="1">#REF!</definedName>
    <definedName name="ўртачирчик" hidden="1">#REF!</definedName>
    <definedName name="утв1">#REF!</definedName>
    <definedName name="утв2">#REF!</definedName>
    <definedName name="утв3">#REF!</definedName>
    <definedName name="утв4">#REF!</definedName>
    <definedName name="Уткир" localSheetId="3">{30,140,350,160,"",""}</definedName>
    <definedName name="Уткир" localSheetId="2">{30,140,350,160,"",""}</definedName>
    <definedName name="Уткир">{30,140,350,160,"",""}</definedName>
    <definedName name="уточ2">#REF!</definedName>
    <definedName name="уточ4">#REF!</definedName>
    <definedName name="уточгод">#REF!</definedName>
    <definedName name="уточнгод">#N/A</definedName>
    <definedName name="уу">#REF!</definedName>
    <definedName name="ууу">#REF!</definedName>
    <definedName name="уууу" localSheetId="3">{30,140,350,160,"",""}</definedName>
    <definedName name="уууу" localSheetId="2">{30,140,350,160,"",""}</definedName>
    <definedName name="уууу">{30,140,350,160,"",""}</definedName>
    <definedName name="ууууу" localSheetId="3">[2]!дел/1000</definedName>
    <definedName name="ууууу" localSheetId="1">[2]!дел/1000</definedName>
    <definedName name="ууууу" localSheetId="2">[2]!дел/1000</definedName>
    <definedName name="ууууу">[2]!дел/1000</definedName>
    <definedName name="уууууууууууууууууу" localSheetId="3">DATE([2]!yil,[2]!oy,1)</definedName>
    <definedName name="уууууууууууууууууу" localSheetId="2">DATE([2]!yil,[2]!oy,1)</definedName>
    <definedName name="уууууууууууууууууу">DATE(yil,oy,1)</definedName>
    <definedName name="уууууууууууууууууууу" localSheetId="3">TRUNC(([2]!oy-1)/3+1)</definedName>
    <definedName name="уууууууууууууууууууу" localSheetId="2">TRUNC(([2]!oy-1)/3+1)</definedName>
    <definedName name="уууууууууууууууууууу">TRUNC((oy-1)/3+1)</definedName>
    <definedName name="ууууууууууууууууууууу" localSheetId="3">TRUNC(([2]!oy-1)/3+1)</definedName>
    <definedName name="ууууууууууууууууууууу" localSheetId="2">TRUNC(([2]!oy-1)/3+1)</definedName>
    <definedName name="ууууууууууууууууууууу">TRUNC((oy-1)/3+1)</definedName>
    <definedName name="ууууууууууууууууууууууу" localSheetId="3">TRUNC(([2]!oy-1)/3+1)</definedName>
    <definedName name="ууууууууууууууууууууууу" localSheetId="2">TRUNC(([2]!oy-1)/3+1)</definedName>
    <definedName name="ууууууууууууууууууууууу">TRUNC((oy-1)/3+1)</definedName>
    <definedName name="уц" localSheetId="3">{30,140,350,160,"",""}</definedName>
    <definedName name="уц" localSheetId="2">{30,140,350,160,"",""}</definedName>
    <definedName name="уц">{30,140,350,160,"",""}</definedName>
    <definedName name="ф">#REF!</definedName>
    <definedName name="ф2">#N/A</definedName>
    <definedName name="ф5" localSheetId="3" hidden="1">{#N/A,#N/A,FALSE,"인원";#N/A,#N/A,FALSE,"비용2";#N/A,#N/A,FALSE,"비용1";#N/A,#N/A,FALSE,"비용";#N/A,#N/A,FALSE,"보증2";#N/A,#N/A,FALSE,"보증1";#N/A,#N/A,FALSE,"보증";#N/A,#N/A,FALSE,"손익1";#N/A,#N/A,FALSE,"손익";#N/A,#N/A,FALSE,"부서별매출";#N/A,#N/A,FALSE,"매출"}</definedName>
    <definedName name="ф5" localSheetId="2" hidden="1">{#N/A,#N/A,FALSE,"인원";#N/A,#N/A,FALSE,"비용2";#N/A,#N/A,FALSE,"비용1";#N/A,#N/A,FALSE,"비용";#N/A,#N/A,FALSE,"보증2";#N/A,#N/A,FALSE,"보증1";#N/A,#N/A,FALSE,"보증";#N/A,#N/A,FALSE,"손익1";#N/A,#N/A,FALSE,"손익";#N/A,#N/A,FALSE,"부서별매출";#N/A,#N/A,FALSE,"매출"}</definedName>
    <definedName name="ф5" hidden="1">{#N/A,#N/A,FALSE,"인원";#N/A,#N/A,FALSE,"비용2";#N/A,#N/A,FALSE,"비용1";#N/A,#N/A,FALSE,"비용";#N/A,#N/A,FALSE,"보증2";#N/A,#N/A,FALSE,"보증1";#N/A,#N/A,FALSE,"보증";#N/A,#N/A,FALSE,"손익1";#N/A,#N/A,FALSE,"손익";#N/A,#N/A,FALSE,"부서별매출";#N/A,#N/A,FALSE,"매출"}</definedName>
    <definedName name="Факторы" localSheetId="3">TRUNC(([2]!oy-1)/3+1)</definedName>
    <definedName name="Факторы" localSheetId="2">TRUNC(([2]!oy-1)/3+1)</definedName>
    <definedName name="Факторы">TRUNC((oy-1)/3+1)</definedName>
    <definedName name="Фаргона" localSheetId="3">#REF!</definedName>
    <definedName name="Фаргона" localSheetId="2">#REF!</definedName>
    <definedName name="Фаргона">#REF!</definedName>
    <definedName name="фв" localSheetId="3">#REF!</definedName>
    <definedName name="фв" localSheetId="2">#REF!</definedName>
    <definedName name="фв">#REF!</definedName>
    <definedName name="фвыавп" localSheetId="3">{30,140,350,160,"",""}</definedName>
    <definedName name="фвыавп" localSheetId="2">{30,140,350,160,"",""}</definedName>
    <definedName name="фвыавп">{30,140,350,160,"",""}</definedName>
    <definedName name="февраль_фактор" localSheetId="3">TRUNC(([2]!oy-1)/3+1)</definedName>
    <definedName name="февраль_фактор" localSheetId="2">TRUNC(([2]!oy-1)/3+1)</definedName>
    <definedName name="февраль_фактор">TRUNC((oy-1)/3+1)</definedName>
    <definedName name="фермер" localSheetId="3">#REF!</definedName>
    <definedName name="фермер" localSheetId="2">#REF!</definedName>
    <definedName name="фермер">#REF!</definedName>
    <definedName name="ФЗСЖЧШ__ХЛЭЖШО" localSheetId="3">#REF!</definedName>
    <definedName name="ФЗСЖЧШ__ХЛЭЖШО" localSheetId="2">#REF!</definedName>
    <definedName name="ФЗСЖЧШ__ХЛЭЖШО">#REF!</definedName>
    <definedName name="фйфй" localSheetId="3">#REF!</definedName>
    <definedName name="фйфй" localSheetId="2">#REF!</definedName>
    <definedName name="фйфй">#REF!</definedName>
    <definedName name="фйфйф">#N/A</definedName>
    <definedName name="флт" localSheetId="3">{30,140,350,160,"",""}</definedName>
    <definedName name="флт" localSheetId="2">{30,140,350,160,"",""}</definedName>
    <definedName name="флт">{30,140,350,160,"",""}</definedName>
    <definedName name="фонд">#REF!</definedName>
    <definedName name="форма_таб01" localSheetId="3" hidden="1">{#N/A,#N/A,FALSE,"인원";#N/A,#N/A,FALSE,"비용2";#N/A,#N/A,FALSE,"비용1";#N/A,#N/A,FALSE,"비용";#N/A,#N/A,FALSE,"보증2";#N/A,#N/A,FALSE,"보증1";#N/A,#N/A,FALSE,"보증";#N/A,#N/A,FALSE,"손익1";#N/A,#N/A,FALSE,"손익";#N/A,#N/A,FALSE,"부서별매출";#N/A,#N/A,FALSE,"매출"}</definedName>
    <definedName name="форма_таб01" localSheetId="2" hidden="1">{#N/A,#N/A,FALSE,"인원";#N/A,#N/A,FALSE,"비용2";#N/A,#N/A,FALSE,"비용1";#N/A,#N/A,FALSE,"비용";#N/A,#N/A,FALSE,"보증2";#N/A,#N/A,FALSE,"보증1";#N/A,#N/A,FALSE,"보증";#N/A,#N/A,FALSE,"손익1";#N/A,#N/A,FALSE,"손익";#N/A,#N/A,FALSE,"부서별매출";#N/A,#N/A,FALSE,"매출"}</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р">#REF!</definedName>
    <definedName name="фтв">#REF!</definedName>
    <definedName name="фф">#REF!</definedName>
    <definedName name="ффф">#REF!</definedName>
    <definedName name="фффф">#REF!</definedName>
    <definedName name="ФФФФФФ">#REF!</definedName>
    <definedName name="фы">'[37]Фориш 2003'!$O$4</definedName>
    <definedName name="фыавыфа" localSheetId="3">{30,140,350,160,"",""}</definedName>
    <definedName name="фыавыфа" localSheetId="2">{30,140,350,160,"",""}</definedName>
    <definedName name="фыавыфа">{30,140,350,160,"",""}</definedName>
    <definedName name="фывчыйывчйы" localSheetId="3">{30,140,350,160,"",""}</definedName>
    <definedName name="фывчыйывчйы" localSheetId="2">{30,140,350,160,"",""}</definedName>
    <definedName name="фывчыйывчйы">{30,140,350,160,"",""}</definedName>
    <definedName name="фыфы">#REF!</definedName>
    <definedName name="фыы" localSheetId="3">TRUNC(([2]!oy-1)/3+1)</definedName>
    <definedName name="фыы" localSheetId="2">TRUNC(([2]!oy-1)/3+1)</definedName>
    <definedName name="фыы">TRUNC((oy-1)/3+1)</definedName>
    <definedName name="фяфчфчфч" localSheetId="3">{30,140,350,160,"",""}</definedName>
    <definedName name="фяфчфчфч" localSheetId="2">{30,140,350,160,"",""}</definedName>
    <definedName name="фяфчфчфч">{30,140,350,160,"",""}</definedName>
    <definedName name="хж">#REF!</definedName>
    <definedName name="хз" localSheetId="3">{30,140,350,160,"",""}</definedName>
    <definedName name="хз" localSheetId="2">{30,140,350,160,"",""}</definedName>
    <definedName name="хз">{30,140,350,160,"",""}</definedName>
    <definedName name="ХИВАТУМАН">#REF!</definedName>
    <definedName name="Ходжейли">#REF!</definedName>
    <definedName name="хоз">#REF!</definedName>
    <definedName name="ХОНКАТУМАН">#REF!</definedName>
    <definedName name="Хоразм">#REF!</definedName>
    <definedName name="хр">#REF!</definedName>
    <definedName name="Худудлар">[14]База!$C$2:$C$15</definedName>
    <definedName name="Хужайли1" localSheetId="3">{30,140,350,160,"",""}</definedName>
    <definedName name="Хужайли1" localSheetId="2">{30,140,350,160,"",""}</definedName>
    <definedName name="Хужайли1">{30,140,350,160,"",""}</definedName>
    <definedName name="ххх">#REF!</definedName>
    <definedName name="ц" localSheetId="3">{30,140,350,160,"",""}</definedName>
    <definedName name="ц" localSheetId="2">{30,140,350,160,"",""}</definedName>
    <definedName name="ц">{30,140,350,160,"",""}</definedName>
    <definedName name="ц_вл">#REF!</definedName>
    <definedName name="ЦВ">#REF!</definedName>
    <definedName name="ЦГаз">#REF!</definedName>
    <definedName name="Цена_внутр">#REF!</definedName>
    <definedName name="Цена_Эксп">#REF!</definedName>
    <definedName name="ЦенаЗакоытого">#REF!</definedName>
    <definedName name="ЦенаЗакрытого">#REF!</definedName>
    <definedName name="центр">#REF!</definedName>
    <definedName name="центр1">#REF!</definedName>
    <definedName name="цй" localSheetId="3">{30,140,350,160,"",""}</definedName>
    <definedName name="цй" localSheetId="2">{30,140,350,160,"",""}</definedName>
    <definedName name="цй">{30,140,350,160,"",""}</definedName>
    <definedName name="цйц" localSheetId="3">{30,140,350,160,"",""}</definedName>
    <definedName name="цйц" localSheetId="2">{30,140,350,160,"",""}</definedName>
    <definedName name="цйц">{30,140,350,160,"",""}</definedName>
    <definedName name="ЦК">#REF!</definedName>
    <definedName name="ЦП">#REF!</definedName>
    <definedName name="ЦПар">#REF!</definedName>
    <definedName name="ЦПВП">#REF!</definedName>
    <definedName name="ЦРС">#REF!</definedName>
    <definedName name="цс">#REF!</definedName>
    <definedName name="ЦУК"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 localSheetId="3">{30,140,350,160,"",""}</definedName>
    <definedName name="цук2" localSheetId="2">{30,140,350,160,"",""}</definedName>
    <definedName name="цук2">{30,140,350,160,"",""}</definedName>
    <definedName name="цукцкцк" localSheetId="3" hidden="1">#REF!</definedName>
    <definedName name="цукцкцк" localSheetId="2" hidden="1">#REF!</definedName>
    <definedName name="цукцкцк" hidden="1">#REF!</definedName>
    <definedName name="цукцкцукацуауа">#REF!</definedName>
    <definedName name="цц">#REF!</definedName>
    <definedName name="ЦЦРЭО">#REF!</definedName>
    <definedName name="ццц">#REF!</definedName>
    <definedName name="ЦЦЦЦ">#N/A</definedName>
    <definedName name="ЦЭ">#REF!</definedName>
    <definedName name="ЦЭлектроэнергия">#REF!</definedName>
    <definedName name="ч">#N/A</definedName>
    <definedName name="Чакирув">#REF!</definedName>
    <definedName name="чапртва">#N/A</definedName>
    <definedName name="чаптрпи">#N/A</definedName>
    <definedName name="чаптсмит">#N/A</definedName>
    <definedName name="чвртит">#N/A</definedName>
    <definedName name="Чиноз_договор">#REF!</definedName>
    <definedName name="Чиноз_семена">#REF!</definedName>
    <definedName name="чл">#REF!</definedName>
    <definedName name="чмсмичтмит" localSheetId="3">{30,140,350,160,"",""}</definedName>
    <definedName name="чмсмичтмит" localSheetId="2">{30,140,350,160,"",""}</definedName>
    <definedName name="чмсмичтмит">{30,140,350,160,"",""}</definedName>
    <definedName name="чрипаорп">#N/A</definedName>
    <definedName name="чс" localSheetId="3">{30,140,350,160,"",""}</definedName>
    <definedName name="чс" localSheetId="2">{30,140,350,160,"",""}</definedName>
    <definedName name="чс">{30,140,350,160,"",""}</definedName>
    <definedName name="чсм" localSheetId="3">{30,140,350,160,"",""}</definedName>
    <definedName name="чсм" localSheetId="2">{30,140,350,160,"",""}</definedName>
    <definedName name="чсм">{30,140,350,160,"",""}</definedName>
    <definedName name="чсчсчсчсч">#REF!</definedName>
    <definedName name="чукур" localSheetId="3">{30,140,350,160,"",""}</definedName>
    <definedName name="чукур" localSheetId="2">{30,140,350,160,"",""}</definedName>
    <definedName name="чукур">{30,140,350,160,"",""}</definedName>
    <definedName name="ччч">#REF!</definedName>
    <definedName name="ш" localSheetId="3">{30,140,350,160,"",""}</definedName>
    <definedName name="ш" localSheetId="2">{30,140,350,160,"",""}</definedName>
    <definedName name="ш">{30,140,350,160,"",""}</definedName>
    <definedName name="ш.ж._счетчик__сиз">#REF!</definedName>
    <definedName name="шарбат" localSheetId="3">{30,140,350,160,"",""}</definedName>
    <definedName name="шарбат" localSheetId="2">{30,140,350,160,"",""}</definedName>
    <definedName name="шарбат">{30,140,350,160,"",""}</definedName>
    <definedName name="Шахар">#REF!</definedName>
    <definedName name="шгн" localSheetId="3">{30,140,350,160,"",""}</definedName>
    <definedName name="шгн" localSheetId="2">{30,140,350,160,"",""}</definedName>
    <definedName name="шгн">{30,140,350,160,"",""}</definedName>
    <definedName name="шгщдшгдрол">#N/A</definedName>
    <definedName name="шддлл">#N/A</definedName>
    <definedName name="Шерали">#REF!</definedName>
    <definedName name="шж">#REF!</definedName>
    <definedName name="школа">#REF!</definedName>
    <definedName name="шо">#REF!</definedName>
    <definedName name="шур" localSheetId="3">{30,140,350,160,"",""}</definedName>
    <definedName name="шур" localSheetId="2">{30,140,350,160,"",""}</definedName>
    <definedName name="шур">{30,140,350,160,"",""}</definedName>
    <definedName name="шурик">#REF!</definedName>
    <definedName name="шухрат">#REF!</definedName>
    <definedName name="шўшш" localSheetId="3">{30,140,350,160,"",""}</definedName>
    <definedName name="шўшш" localSheetId="2">{30,140,350,160,"",""}</definedName>
    <definedName name="шўшш">{30,140,350,160,"",""}</definedName>
    <definedName name="шщдшгдж">#N/A</definedName>
    <definedName name="щ">#N/A</definedName>
    <definedName name="щгшзжролгша">#N/A</definedName>
    <definedName name="щд">#REF!</definedName>
    <definedName name="щзш">#REF!</definedName>
    <definedName name="щщщщ">#REF!</definedName>
    <definedName name="ъ">#N/A</definedName>
    <definedName name="ъъъъъъъъъъъъъъъъъ">#REF!</definedName>
    <definedName name="ы" localSheetId="3">{30,140,350,160,"",""}</definedName>
    <definedName name="ы" localSheetId="2">{30,140,350,160,"",""}</definedName>
    <definedName name="ы">{30,140,350,160,"",""}</definedName>
    <definedName name="ыанено">#N/A</definedName>
    <definedName name="ыафыафывафыафыафыа" localSheetId="3" hidden="1">#REF!</definedName>
    <definedName name="ыафыафывафыафыафыа" localSheetId="2" hidden="1">#REF!</definedName>
    <definedName name="ыафыафывафыафыафыа" hidden="1">#REF!</definedName>
    <definedName name="ыв" localSheetId="3">{30,140,350,160,"",""}</definedName>
    <definedName name="ыв" localSheetId="2">{30,140,350,160,"",""}</definedName>
    <definedName name="ыв">{30,140,350,160,"",""}</definedName>
    <definedName name="ыва" localSheetId="3">{30,140,350,160,"",""}</definedName>
    <definedName name="ыва" localSheetId="2">{30,140,350,160,"",""}</definedName>
    <definedName name="ыва">{30,140,350,160,"",""}</definedName>
    <definedName name="ывавы">#REF!</definedName>
    <definedName name="ывап">#REF!</definedName>
    <definedName name="ывапролд">#REF!</definedName>
    <definedName name="ывкпирц" localSheetId="3" hidden="1">{#N/A,#N/A,FALSE,"인원";#N/A,#N/A,FALSE,"비용2";#N/A,#N/A,FALSE,"비용1";#N/A,#N/A,FALSE,"비용";#N/A,#N/A,FALSE,"보증2";#N/A,#N/A,FALSE,"보증1";#N/A,#N/A,FALSE,"보증";#N/A,#N/A,FALSE,"손익1";#N/A,#N/A,FALSE,"손익";#N/A,#N/A,FALSE,"부서별매출";#N/A,#N/A,FALSE,"매출"}</definedName>
    <definedName name="ывкпирц" localSheetId="2" hidden="1">{#N/A,#N/A,FALSE,"인원";#N/A,#N/A,FALSE,"비용2";#N/A,#N/A,FALSE,"비용1";#N/A,#N/A,FALSE,"비용";#N/A,#N/A,FALSE,"보증2";#N/A,#N/A,FALSE,"보증1";#N/A,#N/A,FALSE,"보증";#N/A,#N/A,FALSE,"손익1";#N/A,#N/A,FALSE,"손익";#N/A,#N/A,FALSE,"부서별매출";#N/A,#N/A,FALSE,"매출"}</definedName>
    <definedName name="ывкпирц" hidden="1">{#N/A,#N/A,FALSE,"인원";#N/A,#N/A,FALSE,"비용2";#N/A,#N/A,FALSE,"비용1";#N/A,#N/A,FALSE,"비용";#N/A,#N/A,FALSE,"보증2";#N/A,#N/A,FALSE,"보증1";#N/A,#N/A,FALSE,"보증";#N/A,#N/A,FALSE,"손익1";#N/A,#N/A,FALSE,"손익";#N/A,#N/A,FALSE,"부서별매출";#N/A,#N/A,FALSE,"매출"}</definedName>
    <definedName name="ывм">#REF!</definedName>
    <definedName name="ывпрпар">#N/A</definedName>
    <definedName name="ывсвапть" localSheetId="3">{30,140,350,160,"",""}</definedName>
    <definedName name="ывсвапть" localSheetId="2">{30,140,350,160,"",""}</definedName>
    <definedName name="ывсвапть">{30,140,350,160,"",""}</definedName>
    <definedName name="ывсы">#REF!</definedName>
    <definedName name="ывы">#REF!</definedName>
    <definedName name="ывывавававав">#REF!</definedName>
    <definedName name="ывывыв">#REF!</definedName>
    <definedName name="ыеугнеоен">#N/A</definedName>
    <definedName name="ыпыв" localSheetId="3">TRUNC(([2]!oy-1)/3+1)</definedName>
    <definedName name="ыпыв" localSheetId="2">TRUNC(([2]!oy-1)/3+1)</definedName>
    <definedName name="ыпыв">TRUNC(([2]!oy-1)/3+1)</definedName>
    <definedName name="ыр">#N/A</definedName>
    <definedName name="ЫСЫСЫС" localSheetId="3">{30,140,350,160,"",""}</definedName>
    <definedName name="ЫСЫСЫС" localSheetId="2">{30,140,350,160,"",""}</definedName>
    <definedName name="ЫСЫСЫС">{30,140,350,160,"",""}</definedName>
    <definedName name="ыфв" localSheetId="3">{30,140,350,160,"",""}</definedName>
    <definedName name="ыфв" localSheetId="2">{30,140,350,160,"",""}</definedName>
    <definedName name="ыфв">{30,140,350,160,"",""}</definedName>
    <definedName name="ыфвчыф">#REF!</definedName>
    <definedName name="ыцвуц">#REF!</definedName>
    <definedName name="ыцйц" localSheetId="3">TRUNC(([2]!oy-1)/3+1)</definedName>
    <definedName name="ыцйц" localSheetId="2">TRUNC(([2]!oy-1)/3+1)</definedName>
    <definedName name="ыцйц">TRUNC((oy-1)/3+1)</definedName>
    <definedName name="ыыы" localSheetId="3">#REF!</definedName>
    <definedName name="ыыы" localSheetId="2">#REF!</definedName>
    <definedName name="ыыы">#REF!</definedName>
    <definedName name="ЫЫЫЫ" localSheetId="3">#REF!</definedName>
    <definedName name="ЫЫЫЫ" localSheetId="2">#REF!</definedName>
    <definedName name="ЫЫЫЫ">#REF!</definedName>
    <definedName name="ыыыыыыыыыы" localSheetId="3">TRUNC(([2]!oy-1)/3+1)</definedName>
    <definedName name="ыыыыыыыыыы" localSheetId="2">TRUNC(([2]!oy-1)/3+1)</definedName>
    <definedName name="ыыыыыыыыыы">TRUNC((oy-1)/3+1)</definedName>
    <definedName name="ь" localSheetId="3">{30,140,350,160,"",""}</definedName>
    <definedName name="ь" localSheetId="2">{30,140,350,160,"",""}</definedName>
    <definedName name="ь">{30,140,350,160,"",""}</definedName>
    <definedName name="ьд">#REF!</definedName>
    <definedName name="ьььь" localSheetId="3">TRUNC(([2]!oy-1)/3+1)</definedName>
    <definedName name="ьььь" localSheetId="2">TRUNC(([2]!oy-1)/3+1)</definedName>
    <definedName name="ьььь">TRUNC((oy-1)/3+1)</definedName>
    <definedName name="э" localSheetId="3">DATE([2]!yil,[2]!oy,1)</definedName>
    <definedName name="э" localSheetId="2">DATE([2]!yil,[2]!oy,1)</definedName>
    <definedName name="э">DATE(yil,oy,1)</definedName>
    <definedName name="экс" localSheetId="3">TRUNC(([2]!oy-1)/3+1)</definedName>
    <definedName name="экс" localSheetId="2">TRUNC(([2]!oy-1)/3+1)</definedName>
    <definedName name="экс">TRUNC((oy-1)/3+1)</definedName>
    <definedName name="экспор" localSheetId="3">TRUNC(([2]!oy-1)/3+1)</definedName>
    <definedName name="экспор" localSheetId="2">TRUNC(([2]!oy-1)/3+1)</definedName>
    <definedName name="экспор">TRUNC((oy-1)/3+1)</definedName>
    <definedName name="экспорт" localSheetId="3">TRUNC(([2]!oy-1)/3+1)</definedName>
    <definedName name="экспорт" localSheetId="2">TRUNC(([2]!oy-1)/3+1)</definedName>
    <definedName name="экспорт">TRUNC((oy-1)/3+1)</definedName>
    <definedName name="Электр" localSheetId="3">#REF!</definedName>
    <definedName name="Электр" localSheetId="2">#REF!</definedName>
    <definedName name="Электр">#REF!</definedName>
    <definedName name="Элликкала" localSheetId="3">#REF!</definedName>
    <definedName name="Элликкала" localSheetId="2">#REF!</definedName>
    <definedName name="Элликкала">#REF!</definedName>
    <definedName name="эоцех" localSheetId="3">#REF!</definedName>
    <definedName name="эоцех" localSheetId="2">#REF!</definedName>
    <definedName name="эоцех">#REF!</definedName>
    <definedName name="эт">#REF!</definedName>
    <definedName name="ЭХА">#REF!</definedName>
    <definedName name="эээ">#REF!</definedName>
    <definedName name="ээээээ" localSheetId="3" hidden="1">#REF!</definedName>
    <definedName name="ээээээ" localSheetId="2" hidden="1">#REF!</definedName>
    <definedName name="ээээээ" hidden="1">#REF!</definedName>
    <definedName name="ю">#REF!</definedName>
    <definedName name="юб">#REF!</definedName>
    <definedName name="юбк">#REF!</definedName>
    <definedName name="юкори" localSheetId="3" hidden="1">#REF!</definedName>
    <definedName name="юкори" localSheetId="2" hidden="1">#REF!</definedName>
    <definedName name="юкори" hidden="1">#REF!</definedName>
    <definedName name="юмшатиш" localSheetId="3">{30,140,350,160,"",""}</definedName>
    <definedName name="юмшатиш" localSheetId="2">{30,140,350,160,"",""}</definedName>
    <definedName name="юмшатиш">{30,140,350,160,"",""}</definedName>
    <definedName name="юмшок" localSheetId="3">{30,140,350,160,"",""}</definedName>
    <definedName name="юмшок" localSheetId="2">{30,140,350,160,"",""}</definedName>
    <definedName name="юмшок">{30,140,350,160,"",""}</definedName>
    <definedName name="юод" localSheetId="3">{30,140,350,160,"",""}</definedName>
    <definedName name="юод" localSheetId="2">{30,140,350,160,"",""}</definedName>
    <definedName name="юод">{30,140,350,160,"",""}</definedName>
    <definedName name="юю">#REF!</definedName>
    <definedName name="я" localSheetId="3">{30,140,350,160,"",""}</definedName>
    <definedName name="я" localSheetId="2">{30,140,350,160,"",""}</definedName>
    <definedName name="я">{30,140,350,160,"",""}</definedName>
    <definedName name="я.и.у.жадвал">#REF!</definedName>
    <definedName name="я\чсячсячсячсячсячсячсмячс" localSheetId="3" hidden="1">#REF!</definedName>
    <definedName name="я\чсячсячсячсячсячсячсмячс" localSheetId="2" hidden="1">#REF!</definedName>
    <definedName name="я\чсячсячсячсячсячсячсмячс" hidden="1">#REF!</definedName>
    <definedName name="явчақвақвақва">#REF!</definedName>
    <definedName name="ягана" localSheetId="3">{30,140,350,160,"",""}</definedName>
    <definedName name="ягана" localSheetId="2">{30,140,350,160,"",""}</definedName>
    <definedName name="ягана">{30,140,350,160,"",""}</definedName>
    <definedName name="янв">#REF!</definedName>
    <definedName name="январапрель">#REF!</definedName>
    <definedName name="янги" localSheetId="3">{30,140,350,160,"",""}</definedName>
    <definedName name="янги" localSheetId="2">{30,140,350,160,"",""}</definedName>
    <definedName name="янги">{30,140,350,160,"",""}</definedName>
    <definedName name="янгиааа" localSheetId="3">{30,140,350,160,"",""}</definedName>
    <definedName name="янгиааа" localSheetId="2">{30,140,350,160,"",""}</definedName>
    <definedName name="янгиааа">{30,140,350,160,"",""}</definedName>
    <definedName name="янгиаааа" localSheetId="3">{30,140,350,160,"",""}</definedName>
    <definedName name="янгиаааа" localSheetId="2">{30,140,350,160,"",""}</definedName>
    <definedName name="янгиаааа">{30,140,350,160,"",""}</definedName>
    <definedName name="ЯНГИАРИКТУМАН">#REF!</definedName>
    <definedName name="ЯНГИБОЗОРТУМАН">#REF!</definedName>
    <definedName name="яни">#REF!</definedName>
    <definedName name="ячсячсячсячсячс" localSheetId="3" hidden="1">#REF!</definedName>
    <definedName name="ячсячсячсячсячс" localSheetId="2" hidden="1">#REF!</definedName>
    <definedName name="ячсячсячсячсячс" hidden="1">#REF!</definedName>
    <definedName name="ячфячфф" localSheetId="3">{30,140,350,160,"",""}</definedName>
    <definedName name="ячфячфф" localSheetId="2">{30,140,350,160,"",""}</definedName>
    <definedName name="ячфячфф">{30,140,350,160,"",""}</definedName>
    <definedName name="яяя">#N/A</definedName>
    <definedName name="가격">#REF!</definedName>
    <definedName name="개발차종">#N/A</definedName>
    <definedName name="경영계획">#REF!</definedName>
    <definedName name="계획" localSheetId="3" hidden="1">#REF!</definedName>
    <definedName name="계획" localSheetId="2" hidden="1">#REF!</definedName>
    <definedName name="계획" hidden="1">#REF!</definedName>
    <definedName name="구조조정계획"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localSheetId="3" hidden="1">{#N/A,#N/A,FALSE,"BODY"}</definedName>
    <definedName name="단가" localSheetId="2" hidden="1">{#N/A,#N/A,FALSE,"BODY"}</definedName>
    <definedName name="단가" hidden="1">{#N/A,#N/A,FALSE,"BODY"}</definedName>
    <definedName name="ㅁㅇㄹㄹㄼㅂㅈㄷ1132"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localSheetId="3" hidden="1">{#N/A,#N/A,TRUE,"일정"}</definedName>
    <definedName name="미" localSheetId="2" hidden="1">{#N/A,#N/A,TRUE,"일정"}</definedName>
    <definedName name="미" hidden="1">{#N/A,#N/A,TRUE,"일정"}</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localSheetId="3" hidden="1">{#N/A,#N/A,FALSE,"BODY"}</definedName>
    <definedName name="병수3" localSheetId="2" hidden="1">{#N/A,#N/A,FALSE,"BODY"}</definedName>
    <definedName name="병수3" hidden="1">{#N/A,#N/A,FALSE,"BODY"}</definedName>
    <definedName name="부채현황">#N/A</definedName>
    <definedName name="비교2">#REF!</definedName>
    <definedName name="사업환경" localSheetId="3" hidden="1">{#N/A,#N/A,FALSE,"BODY"}</definedName>
    <definedName name="사업환경" localSheetId="2" hidden="1">{#N/A,#N/A,FALSE,"BODY"}</definedName>
    <definedName name="사업환경" hidden="1">{#N/A,#N/A,FALSE,"BODY"}</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localSheetId="3" hidden="1">{#N/A,#N/A,FALSE,"BODY"}</definedName>
    <definedName name="손익" localSheetId="2" hidden="1">{#N/A,#N/A,FALSE,"BODY"}</definedName>
    <definedName name="손익" hidden="1">{#N/A,#N/A,FALSE,"BODY"}</definedName>
    <definedName name="시기조정" localSheetId="3" hidden="1">{#N/A,#N/A,FALSE,"인원";#N/A,#N/A,FALSE,"비용2";#N/A,#N/A,FALSE,"비용1";#N/A,#N/A,FALSE,"비용";#N/A,#N/A,FALSE,"보증2";#N/A,#N/A,FALSE,"보증1";#N/A,#N/A,FALSE,"보증";#N/A,#N/A,FALSE,"손익1";#N/A,#N/A,FALSE,"손익";#N/A,#N/A,FALSE,"부서별매출";#N/A,#N/A,FALSE,"매출"}</definedName>
    <definedName name="시기조정" localSheetId="2" hidden="1">{#N/A,#N/A,FALSE,"인원";#N/A,#N/A,FALSE,"비용2";#N/A,#N/A,FALSE,"비용1";#N/A,#N/A,FALSE,"비용";#N/A,#N/A,FALSE,"보증2";#N/A,#N/A,FALSE,"보증1";#N/A,#N/A,FALSE,"보증";#N/A,#N/A,FALSE,"손익1";#N/A,#N/A,FALSE,"손익";#N/A,#N/A,FALSE,"부서별매출";#N/A,#N/A,FALSE,"매출"}</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3">[2]!_a1Z,[2]!_a2Z</definedName>
    <definedName name="시설투자" localSheetId="1">[2]!_a1Z,[2]!_a2Z</definedName>
    <definedName name="시설투자" localSheetId="2">[2]!_a1Z,[2]!_a2Z</definedName>
    <definedName name="시설투자">[2]!_a1Z,[2]!_a2Z</definedName>
    <definedName name="시설투자2" localSheetId="3">[2]!_a1Z,[2]!_a2Z</definedName>
    <definedName name="시설투자2" localSheetId="1">[2]!_a1Z,[2]!_a2Z</definedName>
    <definedName name="시설투자2" localSheetId="2">[2]!_a1Z,[2]!_a2Z</definedName>
    <definedName name="시설투자2">[2]!_a1Z,[2]!_a2Z</definedName>
    <definedName name="시장" localSheetId="3">#REF!</definedName>
    <definedName name="시장" localSheetId="2">#REF!</definedName>
    <definedName name="시장">#REF!</definedName>
    <definedName name="신용" localSheetId="3" hidden="1">{#N/A,#N/A,FALSE,"인원";#N/A,#N/A,FALSE,"비용2";#N/A,#N/A,FALSE,"비용1";#N/A,#N/A,FALSE,"비용";#N/A,#N/A,FALSE,"보증2";#N/A,#N/A,FALSE,"보증1";#N/A,#N/A,FALSE,"보증";#N/A,#N/A,FALSE,"손익1";#N/A,#N/A,FALSE,"손익";#N/A,#N/A,FALSE,"부서별매출";#N/A,#N/A,FALSE,"매출"}</definedName>
    <definedName name="신용" localSheetId="2"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신용1" localSheetId="3" hidden="1">{#N/A,#N/A,FALSE,"인원";#N/A,#N/A,FALSE,"비용2";#N/A,#N/A,FALSE,"비용1";#N/A,#N/A,FALSE,"비용";#N/A,#N/A,FALSE,"보증2";#N/A,#N/A,FALSE,"보증1";#N/A,#N/A,FALSE,"보증";#N/A,#N/A,FALSE,"손익1";#N/A,#N/A,FALSE,"손익";#N/A,#N/A,FALSE,"부서별매출";#N/A,#N/A,FALSE,"매출"}</definedName>
    <definedName name="신용1" localSheetId="2"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localSheetId="3" hidden="1">{#VALUE!,#N/A,TRUE,0}</definedName>
    <definedName name="ㅇㅇㅇㅇㅇ" localSheetId="2" hidden="1">{#VALUE!,#N/A,TRUE,0}</definedName>
    <definedName name="ㅇㅇㅇㅇㅇ" hidden="1">{#VALUE!,#N/A,TRUE,0}</definedName>
    <definedName name="ㅇㅇㅇㅇㅇㅇㅇㅇㅇㅇㅇ"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localSheetId="3" hidden="1">{#N/A,#N/A,FALSE,"BODY"}</definedName>
    <definedName name="원가계획" localSheetId="2" hidden="1">{#N/A,#N/A,FALSE,"BODY"}</definedName>
    <definedName name="원가계획" hidden="1">{#N/A,#N/A,FALSE,"BODY"}</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이천년비용" localSheetId="3" hidden="1">{#N/A,#N/A,FALSE,"인원";#N/A,#N/A,FALSE,"비용2";#N/A,#N/A,FALSE,"비용1";#N/A,#N/A,FALSE,"비용";#N/A,#N/A,FALSE,"보증2";#N/A,#N/A,FALSE,"보증1";#N/A,#N/A,FALSE,"보증";#N/A,#N/A,FALSE,"손익1";#N/A,#N/A,FALSE,"손익";#N/A,#N/A,FALSE,"부서별매출";#N/A,#N/A,FALSE,"매출"}</definedName>
    <definedName name="이천년비용" localSheetId="2"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localSheetId="3" hidden="1">{#N/A,#N/A,FALSE,"BODY"}</definedName>
    <definedName name="재료비" localSheetId="2" hidden="1">{#N/A,#N/A,FALSE,"BODY"}</definedName>
    <definedName name="재료비" hidden="1">{#N/A,#N/A,FALSE,"BODY"}</definedName>
    <definedName name="전장su">#REF!</definedName>
    <definedName name="정비대수" localSheetId="3" hidden="1">{#N/A,#N/A,FALSE,"인원";#N/A,#N/A,FALSE,"비용2";#N/A,#N/A,FALSE,"비용1";#N/A,#N/A,FALSE,"비용";#N/A,#N/A,FALSE,"보증2";#N/A,#N/A,FALSE,"보증1";#N/A,#N/A,FALSE,"보증";#N/A,#N/A,FALSE,"손익1";#N/A,#N/A,FALSE,"손익";#N/A,#N/A,FALSE,"부서별매출";#N/A,#N/A,FALSE,"매출"}</definedName>
    <definedName name="정비대수" localSheetId="2"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localSheetId="3" hidden="1">{#N/A,#N/A,TRUE,"일정"}</definedName>
    <definedName name="차차" localSheetId="2" hidden="1">{#N/A,#N/A,TRUE,"일정"}</definedName>
    <definedName name="차차" hidden="1">{#N/A,#N/A,TRUE,"일정"}</definedName>
    <definedName name="차체2">#REF!</definedName>
    <definedName name="초ㅐ" localSheetId="3" hidden="1">{"'Monthly 1997'!$A$3:$S$89"}</definedName>
    <definedName name="초ㅐ" localSheetId="2" hidden="1">{"'Monthly 1997'!$A$3:$S$89"}</definedName>
    <definedName name="초ㅐ" hidden="1">{"'Monthly 1997'!$A$3:$S$89"}</definedName>
    <definedName name="커버" localSheetId="3">[2]!_a1Z,[2]!_a2Z</definedName>
    <definedName name="커버" localSheetId="1">[2]!_a1Z,[2]!_a2Z</definedName>
    <definedName name="커버" localSheetId="2">[2]!_a1Z,[2]!_a2Z</definedName>
    <definedName name="커버">[2]!_a1Z,[2]!_a2Z</definedName>
    <definedName name="템플리트모듈1" localSheetId="3">[2]!BlankMacro1</definedName>
    <definedName name="템플리트모듈1" localSheetId="1">[2]!BlankMacro1</definedName>
    <definedName name="템플리트모듈1" localSheetId="2">[2]!BlankMacro1</definedName>
    <definedName name="템플리트모듈1">[2]!BlankMacro1</definedName>
    <definedName name="템플리트모듈2" localSheetId="3">[2]!BlankMacro1</definedName>
    <definedName name="템플리트모듈2" localSheetId="1">[2]!BlankMacro1</definedName>
    <definedName name="템플리트모듈2" localSheetId="2">[2]!BlankMacro1</definedName>
    <definedName name="템플리트모듈2">[2]!BlankMacro1</definedName>
    <definedName name="템플리트모듈3" localSheetId="3">[2]!BlankMacro1</definedName>
    <definedName name="템플리트모듈3" localSheetId="1">[2]!BlankMacro1</definedName>
    <definedName name="템플리트모듈3" localSheetId="2">[2]!BlankMacro1</definedName>
    <definedName name="템플리트모듈3">[2]!BlankMacro1</definedName>
    <definedName name="템플리트모듈4" localSheetId="3">[2]!BlankMacro1</definedName>
    <definedName name="템플리트모듈4" localSheetId="1">[2]!BlankMacro1</definedName>
    <definedName name="템플리트모듈4" localSheetId="2">[2]!BlankMacro1</definedName>
    <definedName name="템플리트모듈4">[2]!BlankMacro1</definedName>
    <definedName name="템플리트모듈5" localSheetId="3">[2]!BlankMacro1</definedName>
    <definedName name="템플리트모듈5" localSheetId="1">[2]!BlankMacro1</definedName>
    <definedName name="템플리트모듈5" localSheetId="2">[2]!BlankMacro1</definedName>
    <definedName name="템플리트모듈5">[2]!BlankMacro1</definedName>
    <definedName name="템플리트모듈6" localSheetId="3">[2]!BlankMacro1</definedName>
    <definedName name="템플리트모듈6" localSheetId="1">[2]!BlankMacro1</definedName>
    <definedName name="템플리트모듈6" localSheetId="2">[2]!BlankMacro1</definedName>
    <definedName name="템플리트모듈6">[2]!BlankMacro1</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3" i="4" l="1"/>
  <c r="E222" i="4"/>
  <c r="E221" i="4"/>
  <c r="E220" i="4"/>
  <c r="E219" i="4"/>
  <c r="E218" i="4"/>
  <c r="E217" i="4"/>
  <c r="E9" i="4" s="1"/>
  <c r="N216" i="4"/>
  <c r="I216" i="4"/>
  <c r="H216" i="4"/>
  <c r="N215" i="4"/>
  <c r="M215" i="4"/>
  <c r="M216" i="4" s="1"/>
  <c r="L215" i="4"/>
  <c r="K215" i="4"/>
  <c r="J215" i="4"/>
  <c r="I215" i="4"/>
  <c r="H215" i="4"/>
  <c r="G215" i="4"/>
  <c r="G216" i="4" s="1"/>
  <c r="F215" i="4"/>
  <c r="E215" i="4"/>
  <c r="E216" i="4" s="1"/>
  <c r="N214" i="4"/>
  <c r="M214" i="4"/>
  <c r="L214" i="4"/>
  <c r="L216" i="4" s="1"/>
  <c r="K214" i="4"/>
  <c r="K216" i="4" s="1"/>
  <c r="J214" i="4"/>
  <c r="J216" i="4" s="1"/>
  <c r="I214" i="4"/>
  <c r="H214" i="4"/>
  <c r="G214" i="4"/>
  <c r="F214" i="4"/>
  <c r="F216" i="4" s="1"/>
  <c r="J197" i="4"/>
  <c r="E197" i="4"/>
  <c r="J196" i="4"/>
  <c r="E194" i="4"/>
  <c r="E196" i="4" s="1"/>
  <c r="E193" i="4"/>
  <c r="E192" i="4"/>
  <c r="E191" i="4"/>
  <c r="M190" i="4"/>
  <c r="L190" i="4"/>
  <c r="K190" i="4"/>
  <c r="H190" i="4"/>
  <c r="G190" i="4"/>
  <c r="F190" i="4"/>
  <c r="E190" i="4"/>
  <c r="M189" i="4"/>
  <c r="L189" i="4"/>
  <c r="K189" i="4"/>
  <c r="G189" i="4"/>
  <c r="H187" i="4" s="1"/>
  <c r="F189" i="4"/>
  <c r="E189" i="4"/>
  <c r="M188" i="4"/>
  <c r="L188" i="4"/>
  <c r="K188" i="4"/>
  <c r="H188" i="4"/>
  <c r="G188" i="4"/>
  <c r="F188" i="4"/>
  <c r="E188" i="4"/>
  <c r="M187" i="4"/>
  <c r="L187" i="4"/>
  <c r="K187" i="4"/>
  <c r="G187" i="4"/>
  <c r="F187" i="4"/>
  <c r="E187" i="4"/>
  <c r="M186" i="4"/>
  <c r="L186" i="4"/>
  <c r="K186" i="4"/>
  <c r="G186" i="4"/>
  <c r="H186" i="4" s="1"/>
  <c r="F186" i="4"/>
  <c r="E186" i="4"/>
  <c r="M185" i="4"/>
  <c r="L185" i="4"/>
  <c r="K185" i="4"/>
  <c r="G185" i="4"/>
  <c r="H185" i="4" s="1"/>
  <c r="F185" i="4"/>
  <c r="E185" i="4"/>
  <c r="M184" i="4"/>
  <c r="L184" i="4"/>
  <c r="K184" i="4"/>
  <c r="G184" i="4"/>
  <c r="H184" i="4" s="1"/>
  <c r="F184" i="4"/>
  <c r="E184" i="4"/>
  <c r="M183" i="4"/>
  <c r="L183" i="4"/>
  <c r="K183" i="4"/>
  <c r="G183" i="4"/>
  <c r="H183" i="4" s="1"/>
  <c r="F183" i="4"/>
  <c r="E183" i="4"/>
  <c r="M182" i="4"/>
  <c r="L182" i="4"/>
  <c r="K182" i="4"/>
  <c r="H182" i="4"/>
  <c r="G182" i="4"/>
  <c r="F182" i="4"/>
  <c r="E182" i="4"/>
  <c r="M181" i="4"/>
  <c r="L181" i="4"/>
  <c r="K181" i="4"/>
  <c r="G181" i="4"/>
  <c r="F181" i="4"/>
  <c r="E181" i="4"/>
  <c r="M180" i="4"/>
  <c r="L180" i="4"/>
  <c r="K180" i="4"/>
  <c r="G180" i="4"/>
  <c r="H180" i="4" s="1"/>
  <c r="F180" i="4"/>
  <c r="E180" i="4"/>
  <c r="M179" i="4"/>
  <c r="L179" i="4"/>
  <c r="K179" i="4"/>
  <c r="G179" i="4"/>
  <c r="H179" i="4" s="1"/>
  <c r="F179" i="4"/>
  <c r="E179" i="4"/>
  <c r="E177" i="4"/>
  <c r="E158" i="4"/>
  <c r="E150" i="4"/>
  <c r="E156" i="4" s="1"/>
  <c r="E175" i="4" s="1"/>
  <c r="E142" i="4"/>
  <c r="E133" i="4"/>
  <c r="H128" i="4"/>
  <c r="G128" i="4"/>
  <c r="E128" i="4"/>
  <c r="E127" i="4"/>
  <c r="E121" i="4"/>
  <c r="E115" i="4"/>
  <c r="E114" i="4"/>
  <c r="E110" i="4"/>
  <c r="E117" i="4" s="1"/>
  <c r="E103" i="4"/>
  <c r="E116" i="4" s="1"/>
  <c r="M102" i="4"/>
  <c r="K102" i="4"/>
  <c r="H102" i="4"/>
  <c r="E102" i="4"/>
  <c r="M101" i="4"/>
  <c r="K101" i="4"/>
  <c r="H101" i="4"/>
  <c r="E101" i="4"/>
  <c r="J96" i="4"/>
  <c r="H81" i="4"/>
  <c r="G81" i="4"/>
  <c r="J81" i="4" s="1"/>
  <c r="F81" i="4"/>
  <c r="J80" i="4"/>
  <c r="J79" i="4"/>
  <c r="E83" i="4" s="1"/>
  <c r="E95" i="4" s="1"/>
  <c r="E62" i="4"/>
  <c r="H58" i="4"/>
  <c r="E60" i="4" s="1"/>
  <c r="G58" i="4"/>
  <c r="F58" i="4"/>
  <c r="H57" i="4"/>
  <c r="G57" i="4"/>
  <c r="F57" i="4"/>
  <c r="E49" i="4"/>
  <c r="E48" i="4"/>
  <c r="E46" i="4"/>
  <c r="M40" i="4"/>
  <c r="K39" i="4"/>
  <c r="H39" i="4"/>
  <c r="E39" i="4"/>
  <c r="M37" i="4"/>
  <c r="E21" i="4"/>
  <c r="E15" i="4"/>
  <c r="E12" i="4"/>
  <c r="E134" i="4" s="1"/>
  <c r="E6" i="4"/>
  <c r="Q1" i="4"/>
  <c r="K37" i="4" s="1"/>
  <c r="E50" i="4" s="1"/>
  <c r="E223" i="3"/>
  <c r="E221" i="3"/>
  <c r="E222" i="3" s="1"/>
  <c r="E220" i="3"/>
  <c r="E219" i="3"/>
  <c r="Z42" i="1" s="1"/>
  <c r="N42" i="2" s="1"/>
  <c r="E218" i="3"/>
  <c r="Z41" i="1" s="1"/>
  <c r="N41" i="2" s="1"/>
  <c r="E217" i="3"/>
  <c r="K216" i="3"/>
  <c r="J216" i="3"/>
  <c r="E216" i="3"/>
  <c r="N215" i="3"/>
  <c r="M215" i="3"/>
  <c r="L215" i="3"/>
  <c r="K215" i="3"/>
  <c r="J215" i="3"/>
  <c r="I215" i="3"/>
  <c r="I216" i="3" s="1"/>
  <c r="H215" i="3"/>
  <c r="G215" i="3"/>
  <c r="F215" i="3"/>
  <c r="E215" i="3"/>
  <c r="N214" i="3"/>
  <c r="N216" i="3" s="1"/>
  <c r="M214" i="3"/>
  <c r="M216" i="3" s="1"/>
  <c r="L214" i="3"/>
  <c r="L216" i="3" s="1"/>
  <c r="K214" i="3"/>
  <c r="J214" i="3"/>
  <c r="I214" i="3"/>
  <c r="H214" i="3"/>
  <c r="H216" i="3" s="1"/>
  <c r="G214" i="3"/>
  <c r="G216" i="3" s="1"/>
  <c r="F214" i="3"/>
  <c r="F216" i="3" s="1"/>
  <c r="J197" i="3"/>
  <c r="E197" i="3"/>
  <c r="E194" i="3"/>
  <c r="E196" i="3" s="1"/>
  <c r="E193" i="3"/>
  <c r="AC45" i="1" s="1"/>
  <c r="Q45" i="2" s="1"/>
  <c r="E192" i="3"/>
  <c r="AC44" i="1" s="1"/>
  <c r="Q44" i="2" s="1"/>
  <c r="E191" i="3"/>
  <c r="M190" i="3"/>
  <c r="L190" i="3"/>
  <c r="K190" i="3"/>
  <c r="H190" i="3"/>
  <c r="G190" i="3"/>
  <c r="F190" i="3"/>
  <c r="E190" i="3"/>
  <c r="D190" i="3"/>
  <c r="M189" i="3"/>
  <c r="L189" i="3"/>
  <c r="K189" i="3"/>
  <c r="H189" i="3"/>
  <c r="G189" i="3"/>
  <c r="F189" i="3"/>
  <c r="E189" i="3"/>
  <c r="D189" i="3"/>
  <c r="M188" i="3"/>
  <c r="L188" i="3"/>
  <c r="K188" i="3"/>
  <c r="G188" i="3"/>
  <c r="H188" i="3" s="1"/>
  <c r="F188" i="3"/>
  <c r="E188" i="3"/>
  <c r="D188" i="3"/>
  <c r="M187" i="3"/>
  <c r="L187" i="3"/>
  <c r="K187" i="3"/>
  <c r="H187" i="3"/>
  <c r="G187" i="3"/>
  <c r="F187" i="3"/>
  <c r="E187" i="3"/>
  <c r="D187" i="3"/>
  <c r="M186" i="3"/>
  <c r="L186" i="3"/>
  <c r="K186" i="3"/>
  <c r="H186" i="3"/>
  <c r="G186" i="3"/>
  <c r="F186" i="3"/>
  <c r="E186" i="3"/>
  <c r="D186" i="3"/>
  <c r="M185" i="3"/>
  <c r="L185" i="3"/>
  <c r="K185" i="3"/>
  <c r="G185" i="3"/>
  <c r="H185" i="3" s="1"/>
  <c r="F185" i="3"/>
  <c r="E185" i="3"/>
  <c r="D185" i="3"/>
  <c r="M184" i="3"/>
  <c r="L184" i="3"/>
  <c r="K184" i="3"/>
  <c r="H184" i="3"/>
  <c r="G184" i="3"/>
  <c r="F184" i="3"/>
  <c r="E184" i="3"/>
  <c r="D184" i="3"/>
  <c r="M183" i="3"/>
  <c r="L183" i="3"/>
  <c r="K183" i="3"/>
  <c r="H183" i="3"/>
  <c r="G183" i="3"/>
  <c r="F183" i="3"/>
  <c r="E183" i="3"/>
  <c r="D183" i="3"/>
  <c r="M182" i="3"/>
  <c r="L182" i="3"/>
  <c r="K182" i="3"/>
  <c r="G182" i="3"/>
  <c r="H182" i="3" s="1"/>
  <c r="F182" i="3"/>
  <c r="E182" i="3"/>
  <c r="D182" i="3"/>
  <c r="M181" i="3"/>
  <c r="L181" i="3"/>
  <c r="K181" i="3"/>
  <c r="H181" i="3"/>
  <c r="G181" i="3"/>
  <c r="F181" i="3"/>
  <c r="E181" i="3"/>
  <c r="D181" i="3"/>
  <c r="M180" i="3"/>
  <c r="L180" i="3"/>
  <c r="K180" i="3"/>
  <c r="H180" i="3"/>
  <c r="G180" i="3"/>
  <c r="F180" i="3"/>
  <c r="E180" i="3"/>
  <c r="D180" i="3"/>
  <c r="M179" i="3"/>
  <c r="L179" i="3"/>
  <c r="K179" i="3"/>
  <c r="G179" i="3"/>
  <c r="H179" i="3" s="1"/>
  <c r="F179" i="3"/>
  <c r="E179" i="3"/>
  <c r="D179" i="3"/>
  <c r="M178" i="3"/>
  <c r="L178" i="3"/>
  <c r="K178" i="3"/>
  <c r="H178" i="3"/>
  <c r="G178" i="3"/>
  <c r="F178" i="3"/>
  <c r="E178" i="3"/>
  <c r="D178" i="3"/>
  <c r="E177" i="3"/>
  <c r="E6" i="3" s="1"/>
  <c r="E175" i="3"/>
  <c r="E158" i="3"/>
  <c r="E156" i="3"/>
  <c r="E150" i="3"/>
  <c r="E142" i="3"/>
  <c r="E133" i="3"/>
  <c r="H128" i="3"/>
  <c r="G128" i="3"/>
  <c r="E128" i="3"/>
  <c r="E127" i="3"/>
  <c r="E121" i="3"/>
  <c r="E117" i="3"/>
  <c r="E115" i="3"/>
  <c r="E110" i="3"/>
  <c r="E103" i="3"/>
  <c r="E116" i="3" s="1"/>
  <c r="M102" i="3"/>
  <c r="K102" i="3"/>
  <c r="H102" i="3"/>
  <c r="E102" i="3"/>
  <c r="M101" i="3"/>
  <c r="K101" i="3"/>
  <c r="K39" i="3" s="1"/>
  <c r="K40" i="3" s="1"/>
  <c r="H101" i="3"/>
  <c r="H39" i="3" s="1"/>
  <c r="E101" i="3"/>
  <c r="E114" i="3" s="1"/>
  <c r="J96" i="3"/>
  <c r="H81" i="3"/>
  <c r="G81" i="3"/>
  <c r="F81" i="3"/>
  <c r="J81" i="3" s="1"/>
  <c r="J80" i="3"/>
  <c r="J79" i="3"/>
  <c r="E62" i="3"/>
  <c r="H58" i="3"/>
  <c r="G58" i="3"/>
  <c r="F58" i="3"/>
  <c r="H57" i="3"/>
  <c r="E60" i="3" s="1"/>
  <c r="G57" i="3"/>
  <c r="F57" i="3"/>
  <c r="E48" i="3"/>
  <c r="E49" i="3" s="1"/>
  <c r="E50" i="3" s="1"/>
  <c r="E53" i="3" s="1"/>
  <c r="J95" i="3" s="1"/>
  <c r="E46" i="3"/>
  <c r="E39" i="3"/>
  <c r="M37" i="3"/>
  <c r="M40" i="3" s="1"/>
  <c r="K37" i="3"/>
  <c r="E15" i="3"/>
  <c r="E12" i="3"/>
  <c r="E134" i="3" s="1"/>
  <c r="E9" i="3"/>
  <c r="D9" i="3"/>
  <c r="Q1" i="3"/>
  <c r="H37" i="3" s="1"/>
  <c r="E47" i="3" s="1"/>
  <c r="Q48" i="2"/>
  <c r="AC46" i="2"/>
  <c r="AC45" i="2"/>
  <c r="Z45" i="2"/>
  <c r="AC44" i="2"/>
  <c r="Z44" i="2"/>
  <c r="Z43" i="2"/>
  <c r="Z42" i="2"/>
  <c r="Z41" i="2"/>
  <c r="AG40" i="2"/>
  <c r="AE40" i="2"/>
  <c r="AB40" i="2"/>
  <c r="Z40" i="2"/>
  <c r="U40" i="2"/>
  <c r="S40" i="2"/>
  <c r="P40" i="2"/>
  <c r="N40" i="2"/>
  <c r="AC30" i="2"/>
  <c r="AC28" i="2"/>
  <c r="AA13" i="2"/>
  <c r="AA12" i="2"/>
  <c r="AA11" i="2"/>
  <c r="Z10" i="2"/>
  <c r="Z9" i="2"/>
  <c r="Z8" i="2"/>
  <c r="N8" i="2"/>
  <c r="Y7" i="2"/>
  <c r="M7" i="2"/>
  <c r="A7" i="2"/>
  <c r="W4" i="2"/>
  <c r="Q46" i="1"/>
  <c r="Z45" i="1"/>
  <c r="Q45" i="1"/>
  <c r="Z44" i="1"/>
  <c r="Q44" i="1"/>
  <c r="Z43" i="1"/>
  <c r="N43" i="2" s="1"/>
  <c r="N43" i="1"/>
  <c r="N42" i="1"/>
  <c r="N41" i="1"/>
  <c r="AG40" i="1"/>
  <c r="AE40" i="1"/>
  <c r="AB40" i="1"/>
  <c r="Z40" i="1"/>
  <c r="Q30" i="1"/>
  <c r="Q28" i="1"/>
  <c r="AA13" i="1"/>
  <c r="O13" i="2" s="1"/>
  <c r="O13" i="1"/>
  <c r="O12" i="1"/>
  <c r="Z11" i="1"/>
  <c r="O11" i="1"/>
  <c r="Z10" i="1"/>
  <c r="N10" i="1"/>
  <c r="Z9" i="1"/>
  <c r="N9" i="1"/>
  <c r="Z8" i="1"/>
  <c r="N8" i="1"/>
  <c r="Y7" i="1"/>
  <c r="M7" i="1"/>
  <c r="A7" i="1"/>
  <c r="E40" i="3" l="1"/>
  <c r="K40" i="4"/>
  <c r="H40" i="4"/>
  <c r="E83" i="3"/>
  <c r="E95" i="3" s="1"/>
  <c r="E8" i="3" s="1"/>
  <c r="H40" i="3"/>
  <c r="AA11" i="1"/>
  <c r="O11" i="2" s="1"/>
  <c r="AC46" i="1"/>
  <c r="Q46" i="2" s="1"/>
  <c r="E21" i="3"/>
  <c r="J196" i="3"/>
  <c r="H37" i="4"/>
  <c r="E47" i="4" s="1"/>
  <c r="E53" i="4" s="1"/>
  <c r="J95" i="4" s="1"/>
  <c r="E8" i="4" s="1"/>
  <c r="E37" i="4"/>
  <c r="E40" i="4" s="1"/>
  <c r="E41" i="4" s="1"/>
  <c r="E37" i="3"/>
  <c r="H189" i="4"/>
  <c r="H181" i="4"/>
  <c r="E97" i="4" l="1"/>
  <c r="E7" i="4"/>
  <c r="J97" i="4"/>
  <c r="AA12" i="1"/>
  <c r="O12" i="2" s="1"/>
  <c r="E41" i="3"/>
  <c r="H69" i="4"/>
  <c r="G69" i="4"/>
  <c r="J69" i="4"/>
  <c r="E69" i="4"/>
  <c r="E70" i="4" s="1"/>
  <c r="E69" i="3"/>
  <c r="E70" i="3" s="1"/>
  <c r="J69" i="3"/>
  <c r="H69" i="3"/>
  <c r="G69" i="3"/>
  <c r="E97" i="3" l="1"/>
  <c r="E7" i="3"/>
  <c r="J97" i="3"/>
</calcChain>
</file>

<file path=xl/sharedStrings.xml><?xml version="1.0" encoding="utf-8"?>
<sst xmlns="http://schemas.openxmlformats.org/spreadsheetml/2006/main" count="1280" uniqueCount="624">
  <si>
    <t>[City],</t>
  </si>
  <si>
    <t>[Date]</t>
  </si>
  <si>
    <t>City</t>
  </si>
  <si>
    <t>Date</t>
  </si>
  <si>
    <t>город</t>
  </si>
  <si>
    <t>дата</t>
  </si>
  <si>
    <t>!!! STRICTLY CONFIDENTAL !!!</t>
  </si>
  <si>
    <t>Tashkent</t>
  </si>
  <si>
    <t>!!! СТРОГО КОНФИДЕНЦИАЛЬНО !!!</t>
  </si>
  <si>
    <t>Ташкент</t>
  </si>
  <si>
    <t>INVESTMENT OFFER</t>
  </si>
  <si>
    <t>ИНВЕСТИЦИОННОЕ ПРЕДЛОЖЕНИЕ</t>
  </si>
  <si>
    <t>Objective of the project</t>
  </si>
  <si>
    <t>(for example: boutique hotel)</t>
  </si>
  <si>
    <t>Цель проекта</t>
  </si>
  <si>
    <t>Industry</t>
  </si>
  <si>
    <t>(for example: definition of a boutique hotel)</t>
  </si>
  <si>
    <t>Отрасль</t>
  </si>
  <si>
    <t>Project placement</t>
  </si>
  <si>
    <t>Free Economic Zone</t>
  </si>
  <si>
    <t>(yes)</t>
  </si>
  <si>
    <t>(no)</t>
  </si>
  <si>
    <t>Free economic zone</t>
  </si>
  <si>
    <t xml:space="preserve"> (YES)</t>
  </si>
  <si>
    <t xml:space="preserve"> (NO)</t>
  </si>
  <si>
    <t>Размещение проекта</t>
  </si>
  <si>
    <t>Project capacity</t>
  </si>
  <si>
    <t>sq.m.</t>
  </si>
  <si>
    <t>Проектная мощность</t>
  </si>
  <si>
    <t>Total investment</t>
  </si>
  <si>
    <t>Total xxx</t>
  </si>
  <si>
    <t>$</t>
  </si>
  <si>
    <t>Общий объем инвестиций</t>
  </si>
  <si>
    <t>Payback period (DPP)</t>
  </si>
  <si>
    <t>[period in months]</t>
  </si>
  <si>
    <t>months</t>
  </si>
  <si>
    <t>Срок окупаемости (DPP)</t>
  </si>
  <si>
    <t>месяцы</t>
  </si>
  <si>
    <t>Investment purpose</t>
  </si>
  <si>
    <t>(for example: Equity/Mezzanine/Procurement/Partnership)</t>
  </si>
  <si>
    <t>Fixed asset contribution</t>
  </si>
  <si>
    <t>Цель инвестиций</t>
  </si>
  <si>
    <t>Вклад в основные фонды</t>
  </si>
  <si>
    <t>(ДА)</t>
  </si>
  <si>
    <t>Working capital contribution</t>
  </si>
  <si>
    <t>Вклад на оборотный капитал</t>
  </si>
  <si>
    <t>(НЕТ)</t>
  </si>
  <si>
    <t xml:space="preserve">Other (specify) </t>
  </si>
  <si>
    <t>Прочее (указать)</t>
  </si>
  <si>
    <t>Project Phase</t>
  </si>
  <si>
    <t>(for example: Project Development)</t>
  </si>
  <si>
    <t>Stage (phase) of the project</t>
  </si>
  <si>
    <t>Opportunity Study (Business Plan)</t>
  </si>
  <si>
    <t>Стадия (фаза) осуществления проекта</t>
  </si>
  <si>
    <t>Исследование возможностей (бизнес план)</t>
  </si>
  <si>
    <t>Feasibility study</t>
  </si>
  <si>
    <t>ТЭО</t>
  </si>
  <si>
    <t>Detailed design</t>
  </si>
  <si>
    <t>Детальное проектирование</t>
  </si>
  <si>
    <t>Building</t>
  </si>
  <si>
    <t xml:space="preserve">Строительство </t>
  </si>
  <si>
    <t>Project Management Team</t>
  </si>
  <si>
    <t>[Names] [Functions]</t>
  </si>
  <si>
    <t>Project management team</t>
  </si>
  <si>
    <t>Created</t>
  </si>
  <si>
    <t>Команда управления проектом</t>
  </si>
  <si>
    <t>If not, then the plans for creation</t>
  </si>
  <si>
    <t>The project management team will be created together with the project investors</t>
  </si>
  <si>
    <t>Команда управления проектов будет создано совместно с инвесторами проекта</t>
  </si>
  <si>
    <t>Manning (skinned workers available)</t>
  </si>
  <si>
    <t>Enterprise personnel experience</t>
  </si>
  <si>
    <t>Опыт персонала предпрятия</t>
  </si>
  <si>
    <t>if no, how to train them, etc.?</t>
  </si>
  <si>
    <t xml:space="preserve">If not, what are their training plans, etc.? </t>
  </si>
  <si>
    <t>The project provides for staff training</t>
  </si>
  <si>
    <t>В проекте предусмотрено обучение персонала</t>
  </si>
  <si>
    <t>Necessary Infrastructure available</t>
  </si>
  <si>
    <t>Energy (as Gas, etc.)</t>
  </si>
  <si>
    <t>Infrastructure availability</t>
  </si>
  <si>
    <t>Energy resources (Electricity, gas, fuel)</t>
  </si>
  <si>
    <t>Доступность инфраструктуры</t>
  </si>
  <si>
    <t>Энергоресурсы (Электричество, газ, топливо)</t>
  </si>
  <si>
    <t>If no, what is needed?</t>
  </si>
  <si>
    <t xml:space="preserve">If not, what do you need? 
</t>
  </si>
  <si>
    <t>Will be provided by supplying communications during construction</t>
  </si>
  <si>
    <t>Будет обеспечено путем подвода коммуникаций в процессе строительства</t>
  </si>
  <si>
    <t>Water / Sewage</t>
  </si>
  <si>
    <t>Water and sewerage</t>
  </si>
  <si>
    <t>Вода и канализация</t>
  </si>
  <si>
    <t>Rail and Road availability</t>
  </si>
  <si>
    <t>Auto and railway roads</t>
  </si>
  <si>
    <t>Авто и ж-д дороги</t>
  </si>
  <si>
    <t>The need will be clarified at the feasibility study stage</t>
  </si>
  <si>
    <t>Необходимость будет уточнено на стадии ТЭО</t>
  </si>
  <si>
    <t>Raw Material</t>
  </si>
  <si>
    <t>National</t>
  </si>
  <si>
    <t>Raw materials and supplies</t>
  </si>
  <si>
    <t>Local raw materials</t>
  </si>
  <si>
    <t>Сырье и материалы</t>
  </si>
  <si>
    <t>Местное сырье</t>
  </si>
  <si>
    <t>If no International</t>
  </si>
  <si>
    <t>Imported raw materials</t>
  </si>
  <si>
    <t>Импортируемое сырье</t>
  </si>
  <si>
    <t>If yes, price stability</t>
  </si>
  <si>
    <t>Knowledge of availability and prices</t>
  </si>
  <si>
    <t>Изученность доступности и цен</t>
  </si>
  <si>
    <t>Market availability, research availability</t>
  </si>
  <si>
    <t>Market availability</t>
  </si>
  <si>
    <t>Доступность рынка, наличие исследований</t>
  </si>
  <si>
    <t>Доступность рынка</t>
  </si>
  <si>
    <t>Examined the preliminary demand of the markets</t>
  </si>
  <si>
    <t>Изучен предварительный спрос рынков</t>
  </si>
  <si>
    <t>Complete market research</t>
  </si>
  <si>
    <t>Полные маркетинговые исследования рынка</t>
  </si>
  <si>
    <t>Availability of contracts / distribution</t>
  </si>
  <si>
    <t>Наличие договоров/дистрибуции</t>
  </si>
  <si>
    <t>Market, Opportunity, Strategy &amp; Competitive Advantage</t>
  </si>
  <si>
    <t>International</t>
  </si>
  <si>
    <t>Sales plan</t>
  </si>
  <si>
    <t>Local market</t>
  </si>
  <si>
    <t>Foreign market</t>
  </si>
  <si>
    <t>План продаж</t>
  </si>
  <si>
    <t>Местный рынок</t>
  </si>
  <si>
    <t>Внешний рынок</t>
  </si>
  <si>
    <t>SWOT Analysis (Main Risks)</t>
  </si>
  <si>
    <t>Strength</t>
  </si>
  <si>
    <t>Weakness</t>
  </si>
  <si>
    <t>Opportunities</t>
  </si>
  <si>
    <t>Threats</t>
  </si>
  <si>
    <t>SWOT analysis (main risks)</t>
  </si>
  <si>
    <t>Strengths</t>
  </si>
  <si>
    <t xml:space="preserve"> Weaknesses</t>
  </si>
  <si>
    <t xml:space="preserve"> Opportunities</t>
  </si>
  <si>
    <t xml:space="preserve"> Threats</t>
  </si>
  <si>
    <t>SWOT-анализ (основные риски)</t>
  </si>
  <si>
    <t>Сильные стороны</t>
  </si>
  <si>
    <t>Слабые стороны</t>
  </si>
  <si>
    <t>Возможности</t>
  </si>
  <si>
    <t>Угрозы</t>
  </si>
  <si>
    <r>
      <t>1.</t>
    </r>
    <r>
      <rPr>
        <sz val="7"/>
        <color theme="1"/>
        <rFont val="Montserrat"/>
      </rPr>
      <t xml:space="preserve">   плоплпрло
2.    </t>
    </r>
    <r>
      <rPr>
        <sz val="11"/>
        <color theme="1"/>
        <rFont val="Montserrat"/>
      </rPr>
      <t> </t>
    </r>
  </si>
  <si>
    <r>
      <t>1.</t>
    </r>
    <r>
      <rPr>
        <sz val="7"/>
        <color theme="1"/>
        <rFont val="Montserrat"/>
      </rPr>
      <t xml:space="preserve">       </t>
    </r>
    <r>
      <rPr>
        <sz val="11"/>
        <color theme="1"/>
        <rFont val="Montserrat"/>
      </rPr>
      <t> </t>
    </r>
  </si>
  <si>
    <t>Economic Indicator</t>
  </si>
  <si>
    <t>IRR (internal rate of return)</t>
  </si>
  <si>
    <t>[currency] [amount]</t>
  </si>
  <si>
    <t>Internal rate of return (IRR),%</t>
  </si>
  <si>
    <t>Внутренная норма доходности (IRR),%</t>
  </si>
  <si>
    <t>Net present value (NPV), $</t>
  </si>
  <si>
    <t>Чистая приведенная ценность (NPV), $</t>
  </si>
  <si>
    <t>Return on Investment Index ((PI)</t>
  </si>
  <si>
    <t>Индекс доходности инвестиций ( (PI)</t>
  </si>
  <si>
    <t>Need for Investment</t>
  </si>
  <si>
    <t>Offer from Contractor available</t>
  </si>
  <si>
    <t>Offer to investors / lenders</t>
  </si>
  <si>
    <t>Local investor (initiator) contribution, $</t>
  </si>
  <si>
    <t>Предложение инвесторам / кредиторам</t>
  </si>
  <si>
    <t>Offer for Construction available</t>
  </si>
  <si>
    <t>Foreign investor contribution, $</t>
  </si>
  <si>
    <t>Guarantees</t>
  </si>
  <si>
    <t>Attraction of a lender, $</t>
  </si>
  <si>
    <t>Привлечение кредитора, $</t>
  </si>
  <si>
    <t>Contacts</t>
  </si>
  <si>
    <t>Contact of local partner (project initiator)</t>
  </si>
  <si>
    <t>Contact from CDIP MIFT RU</t>
  </si>
  <si>
    <t xml:space="preserve">  Contact from FIA MIFT RU</t>
  </si>
  <si>
    <t>Контакты</t>
  </si>
  <si>
    <t>Контакт местного парнера (инициатор проекта)</t>
  </si>
  <si>
    <t>Контакт от ЦРИП МИВТ РУ</t>
  </si>
  <si>
    <t>Контакт от АПИИ МИВТ РУ</t>
  </si>
  <si>
    <t>ФИО</t>
  </si>
  <si>
    <t>тел. 
Mail</t>
  </si>
  <si>
    <t>998712522098 
info@cdip.uz</t>
  </si>
  <si>
    <t>998712385069
uzipa@invest.gov.uz</t>
  </si>
  <si>
    <t>тел.
Mail</t>
  </si>
  <si>
    <t>B. Daulanov</t>
  </si>
  <si>
    <t>Construction</t>
  </si>
  <si>
    <t>To be clarified</t>
  </si>
  <si>
    <t>Свободная экономическая зона</t>
  </si>
  <si>
    <t>tonn</t>
  </si>
  <si>
    <t>кв.м.</t>
  </si>
  <si>
    <t>Создано</t>
  </si>
  <si>
    <t>Если нет, то планы создания</t>
  </si>
  <si>
    <t>если нет, то планы их обучения и т. д.?</t>
  </si>
  <si>
    <t>Если нет, что нужно?</t>
  </si>
  <si>
    <t>Contact of local partner 
(project initiator)</t>
  </si>
  <si>
    <t>Full name</t>
  </si>
  <si>
    <t>Num. 
Mail</t>
  </si>
  <si>
    <t>Курс СКВ</t>
  </si>
  <si>
    <t>Бизнес план</t>
  </si>
  <si>
    <t>Создание миницеха по производству алюкобонда, сетки, рябицы и монье.</t>
  </si>
  <si>
    <t>Проект</t>
  </si>
  <si>
    <t>Цель создания в Узбекистане миницеха по производству алюкабонда, сетки, рябицы, монье и др. изделий.  — полнее удовлетворять потребности населения республики встроительных материалах, обеспечить расширение ассортимента продукции на рынках, создать возможности для повышения экспортного потенциала нашей страны.</t>
  </si>
  <si>
    <t>Стоимость проекта, $</t>
  </si>
  <si>
    <t>Выручка при полной мощности, $</t>
  </si>
  <si>
    <t>Спрос на продукцию проекта на рынке, $</t>
  </si>
  <si>
    <t>Место размещения проекта</t>
  </si>
  <si>
    <t>Будет уточнено</t>
  </si>
  <si>
    <t>Инициатор проекта (местный инвестор)</t>
  </si>
  <si>
    <t>Дата создания компании, юридический адрес, существующей деятельности компании, ФИО Руководителей и главбуха, контакты</t>
  </si>
  <si>
    <t xml:space="preserve">Размер уставного капитала, состав учредителей и их доля в уставном капитале, долги компании, годовой оборот и прибыль за последний год, </t>
  </si>
  <si>
    <t>Опыта в реализации аналогичных проектов, Наличие дистрибьютерских сети для реализации продукции, Прочие данные об инициаторе</t>
  </si>
  <si>
    <t>Общая сумма инвестиций в проект, $</t>
  </si>
  <si>
    <t>Целевое назначение инвестиций в проект</t>
  </si>
  <si>
    <t>Иностранный инвестор</t>
  </si>
  <si>
    <t>Состояние</t>
  </si>
  <si>
    <t>на стадии подписания меморандума инвестиций</t>
  </si>
  <si>
    <t>Планируется проведение ВКС и уточнение условий участия</t>
  </si>
  <si>
    <t xml:space="preserve">Продукция </t>
  </si>
  <si>
    <t>Номенклатура продукции</t>
  </si>
  <si>
    <t xml:space="preserve">Бентонитовый глинопорошок </t>
  </si>
  <si>
    <t>Наименование продукции</t>
  </si>
  <si>
    <t>Сетка-рябица</t>
  </si>
  <si>
    <t>Сетка сварная</t>
  </si>
  <si>
    <t>Сетка Дорожная</t>
  </si>
  <si>
    <t>Раскрой алюкобонда</t>
  </si>
  <si>
    <t>Фото, эскиз</t>
  </si>
  <si>
    <t>Свойства готовой продукции:</t>
  </si>
  <si>
    <t>Сетка рабица
Ячейки: 30х30, 40х40 мм 60х60 мм 100х100 мм ( четыре штампа)
Максимальный диаметр отверстия :10см</t>
  </si>
  <si>
    <t xml:space="preserve">Сетка сварная 
оцинкованная и неоцинкованная 
Ячейки 10х10
Диаметрx проволки, мм 1-3.5mm		
Размер рулон/карта 1,3х25м	
Вес кг/м2	2,76	
</t>
  </si>
  <si>
    <t>Сетка Дорожная
 Ячейки 100*100-300*300mm
Диаметрx арматуры 3-8mm/5-12mm</t>
  </si>
  <si>
    <t>2D и 3D вырезка листов алюкобонда по заказу клиента</t>
  </si>
  <si>
    <t>Область применения</t>
  </si>
  <si>
    <t>Сетка плетеная «РАБИЦА» оцинкованная и металлическая активно применяется в строительстве, различных производствах, а также в быту. Она используется для строительства заборов, ограждений, крепления горных выработок, транспортных лент, для декоративных ограждений, спортивных и детских площадок.</t>
  </si>
  <si>
    <t>Сварная сетка используется при изготовлении заборов и каркасов теплиц и парников, ограждения вольеров и клеток для животных. В строительстве сварную сетку используют при закладке фундамента, армирование железобетонных конструкций, полов, стен, дорожных покрытий и кирпичных кладок.</t>
  </si>
  <si>
    <t>Основное назначение сетки дорожной - это укрепление асфальтовых или бетонных покрытий дорог. Полотно может использоваться не только при возведении новых шоссейных трасс, но и при ремонте и обслуживании имеющихся магистралей. Арматурная сетка часто находит применение при ремонте железной дороги.</t>
  </si>
  <si>
    <t>Применение Алюкобонда не ограничивается только облицовкой фасадов. Многие используют Алюкобонд в качестве декоративного украшения каких-либо отдельных частей здания, например козырек, или облицовка колонн. Панели Алюкобонд имеют высокую гибкость, благодаря чему этот материал широко используется в радиусном монтаже.</t>
  </si>
  <si>
    <t>Формы упаковки и транспортировки</t>
  </si>
  <si>
    <t>Не требуются специальные формы упаковки.</t>
  </si>
  <si>
    <t>Наличие документов стандартизации (ГОСТы, ТУ и др. код ТН ВЭД)</t>
  </si>
  <si>
    <t xml:space="preserve">
ГОСТ 5336-80 
Код 7314 41 000 0: ТКАНИ, РЕШЕТКИ, СЕТКИ И ОГРАЖДЕНИЯ, ПРОЧИЕ, ОЦИНКОВАННЫЕ.
7314410000 - СЕТКА (РАБИЦА)
7314390000 - СЕТКА ИЗ ЧЕРНОГО МЕТАЛЛА</t>
  </si>
  <si>
    <t>Прочие свойства</t>
  </si>
  <si>
    <t>Гибкость производства под нужны клиента и рынка в целом.</t>
  </si>
  <si>
    <t>Производители аналогичной продукции, бренды и торговые знаки</t>
  </si>
  <si>
    <t>"SMART MAX GROUP" ООО; "METAL SIM VA SIM MAHSULOTLARI" ООО; "GAZIEV SAIDMUROD" ООО; "KATYANOV DMITRIY" ООО; "УЗМЕТКОМБИНАТ" АО; "AKTUL ASIA TRADE" ООО; "AMIL CONSTRUCTION PLUS" ООО; "CENTRAL ASIA" ООО; "IDEAL SETKA"; "SIGMA INVEST" ООО</t>
  </si>
  <si>
    <t>Оптовые цены на готовую продукцию на рынке</t>
  </si>
  <si>
    <t>Единица измрения</t>
  </si>
  <si>
    <t>Кв. метр</t>
  </si>
  <si>
    <t>Квадратный метр.</t>
  </si>
  <si>
    <t>Расчет ведется за каждый лист алюкобонда.
(4000х1500 мм)</t>
  </si>
  <si>
    <t>Выручка при полной мощности, $ в год</t>
  </si>
  <si>
    <t>Спрос</t>
  </si>
  <si>
    <t>Перечень потребителей продукции или услуги</t>
  </si>
  <si>
    <t>Норма расходования сетки кв.м. на кв.м.</t>
  </si>
  <si>
    <t>Строительство жилых и нежилых сооружений кв. м. в 2019</t>
  </si>
  <si>
    <t>Спрос на сетку.</t>
  </si>
  <si>
    <t>Капительный ремонт дорог за 2019 (км)</t>
  </si>
  <si>
    <t>Спрос на сетку дорожную в кв.м.</t>
  </si>
  <si>
    <t>Спрос на сетку дорожную в $</t>
  </si>
  <si>
    <t>Прогноз повышения потребления, спроса</t>
  </si>
  <si>
    <t>Спрос на продукцию проекта, $</t>
  </si>
  <si>
    <t>Дополнительный анализ статистической информации (импорт/экспорт, объем производства, статистика цен и др.)  в Узбекистане</t>
  </si>
  <si>
    <t>Наименование</t>
  </si>
  <si>
    <t>2019 год</t>
  </si>
  <si>
    <t xml:space="preserve">Объем импорта продукции проекта (Узбекистан), тыс. $, (для прогноза импортзамещения) </t>
  </si>
  <si>
    <t xml:space="preserve">Объем экспорта продукции проекта (Узбекистан),. тыс. $ (для выявления зарубежных импортеров) </t>
  </si>
  <si>
    <t>Какие льготы и преференции, а также законы и правила применяются для проекта</t>
  </si>
  <si>
    <t>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t>
  </si>
  <si>
    <t>Внешник рынок</t>
  </si>
  <si>
    <t>Перечень страны</t>
  </si>
  <si>
    <t>Соседи по ЦА</t>
  </si>
  <si>
    <t>Россия</t>
  </si>
  <si>
    <t>Украина</t>
  </si>
  <si>
    <t>Белоруссия</t>
  </si>
  <si>
    <t>Количество населении</t>
  </si>
  <si>
    <t>Норма потребления (в год)</t>
  </si>
  <si>
    <t>Объем аналогичных производств данной продукции на этом рынке, ед.изм. (количество)</t>
  </si>
  <si>
    <t>Спрос на продукцию проекта на этом рынке, количество</t>
  </si>
  <si>
    <t>Спрос на продукцию проекта на этом рынке, $</t>
  </si>
  <si>
    <t>Сумма спрос на продукцию проекта на этом рынке, $</t>
  </si>
  <si>
    <t>Дополнительный анализ статистической информации (импорт/экспорт)  в странах СНГ ,  коротко объемы рынка для рассматриваемого проекта, все исходные данные для расчета:</t>
  </si>
  <si>
    <t>Страны</t>
  </si>
  <si>
    <t>в среднем</t>
  </si>
  <si>
    <t>Объем импорта продукции проекта (Китай), млн. $</t>
  </si>
  <si>
    <t>Объем импорта продукции проекта (Германия), млн. $</t>
  </si>
  <si>
    <t>Объем импорта продукции проекта (Россия), млн. $</t>
  </si>
  <si>
    <t>Объем импорта продукции проекта (Британия), млн. $</t>
  </si>
  <si>
    <t>Объем импорта продукции проекта (Франция), млн. $</t>
  </si>
  <si>
    <t>Объем импорта продукции проекта (Афганистан), млн. $</t>
  </si>
  <si>
    <t>Объем импорта продукции проекта (Таджикистан), тыс. $</t>
  </si>
  <si>
    <t>Объем импорта продукции проекта (Казахстан), тыс. $</t>
  </si>
  <si>
    <t>Объем импорта продукции проекта (Киргизистан), тыс. $</t>
  </si>
  <si>
    <t>Законы, правила, пощлины и льготы</t>
  </si>
  <si>
    <t>Спрос на этом рынке, тыс.$</t>
  </si>
  <si>
    <t>Дополнительный анализ статистической информации (импорт/экспорт)  в странах прочих</t>
  </si>
  <si>
    <t>Пееречень потребителей продукции или услуги</t>
  </si>
  <si>
    <t>Количество потребителей продукции или услуги</t>
  </si>
  <si>
    <t>Норма потребления (в год, в сутки, в месяц)</t>
  </si>
  <si>
    <t>Выводы</t>
  </si>
  <si>
    <t xml:space="preserve">Сравнительные показатели состояния рынка Узбекистана и международных рынков (например, средняя урожайность, объем на душу населения, льготы и др., динамика роста или снижения и другие исходя из специфики проекта) по данному проекту </t>
  </si>
  <si>
    <t xml:space="preserve">Коротко назначение плана продаж(экспорт/местный рынок), оптовых цен и прочие исходные данные для расчета </t>
  </si>
  <si>
    <t>Итого  объем спроса (экспорт/местный рынок), $</t>
  </si>
  <si>
    <t>План продаж (экспорт/местный рынок),  %</t>
  </si>
  <si>
    <t>Доля продаж проекта  на рынке, %</t>
  </si>
  <si>
    <t>Оборудование</t>
  </si>
  <si>
    <t>Ведущие производители оборудования проекта,  существующие передовые технологии и др. обзорные сведения</t>
  </si>
  <si>
    <t>Китай, Гремания, Россия.</t>
  </si>
  <si>
    <t>Примеры коммерческих предложений по оборудованию</t>
  </si>
  <si>
    <t>Hebei Dapu Wire Mesh Machine Co. LTD.</t>
  </si>
  <si>
    <t>Производительность</t>
  </si>
  <si>
    <t>Стоимость комплекта оборудования, $</t>
  </si>
  <si>
    <t>Контакты поставщика, сайт, ссылка в интернете</t>
  </si>
  <si>
    <t>Кратко описание технологического процесса изготовления ГП в предлагаемом оборудовании</t>
  </si>
  <si>
    <t xml:space="preserve">Рабицу изготовляют как на несложном станке путём вкручивания одна в другую проволочных спиралей с плоским витком, навиваемых непосредственно на рабочем органе станка, так и на высокопроизводительных сеткоплетельных станках-полуавтоматах, преимущественно немецкого происхождения.
При производстве сварной сетки —  используются специальные станки, принцип работы которых заключается в сваривании проволочных отрезков, расположенных параллельно и перпендикулярно друг к другу. В местах пересечения металлические детали соединяются точечной сваркой. </t>
  </si>
  <si>
    <t>Перечень сырья и его расход, рецептура (потери сырья) чтобы получить ГП (за единицу, за определенный объем) на этом оборудовании</t>
  </si>
  <si>
    <t>Металлические прутья, Полиэтиленовый порошок, Стальная проволока, Арматура.</t>
  </si>
  <si>
    <t xml:space="preserve">Перечень энергетических ресурсов (электричества, топливо, вода и др.) и его расход при работе оборудования по получению ГП </t>
  </si>
  <si>
    <t>Электричество, топливо, вода и др.</t>
  </si>
  <si>
    <t>-</t>
  </si>
  <si>
    <t>Площадь здания, сооружения необходимого для размещения данного оборудования, кв.м.</t>
  </si>
  <si>
    <t xml:space="preserve">Количество работников в смену (в сутки, в сезон) при эксплуатации данного оборудования </t>
  </si>
  <si>
    <t>Сведения о выбранном оборудовании</t>
  </si>
  <si>
    <t>Применяемая технология и его описание</t>
  </si>
  <si>
    <t>После добычи бентонитовой глины в карьере производится входной контроль глины, дальше она поступает в глинозапасник завода для дальнейшего вылеживания и подготовки к производству. В производственном процессе, на начальном этапе происходит дробление глины на гранулы, а затем при надобности измельчается до порошкообразной субстанции, дроблённая глина подвергается обжигу и термической обработке, в зависимости от марки добавляются химические добавки. После промежуточного контроля качества производится сушка продукции и расфасовка. На выходе фасовка подвергается финальному контролю качества и складированию готовой продукции.</t>
  </si>
  <si>
    <t>Гарантируемая производительность, в год,</t>
  </si>
  <si>
    <t>Страна происхождения оборудования</t>
  </si>
  <si>
    <t>Общая стоимость комплекта оборудования</t>
  </si>
  <si>
    <t>Занимаемая площадь оборудования, кв.м.</t>
  </si>
  <si>
    <t>Срок поставки и ввода оборудования, мес.</t>
  </si>
  <si>
    <t xml:space="preserve">Перечень оборудования закупаемая на местном рынке </t>
  </si>
  <si>
    <t>Трансформатор.</t>
  </si>
  <si>
    <t>Сырье и ресурсы</t>
  </si>
  <si>
    <t>Наименование перечень основного сырья, материалов, упаковки</t>
  </si>
  <si>
    <t>Источники сырья (местный или импорт)</t>
  </si>
  <si>
    <t>местный</t>
  </si>
  <si>
    <t>Наименование региона источника сырья, примеры.</t>
  </si>
  <si>
    <t>РЕЦЕПТУПА % (Коротко рецептура расхода сырья, гр/ шт. готовой продукции)</t>
  </si>
  <si>
    <t>Оптовые цены (Коротко конъюктура цен сырья, материалов и др. на рынке) $/кг</t>
  </si>
  <si>
    <t>Перечень энергетических ресурсов, ед. изм.</t>
  </si>
  <si>
    <t>Эл. Энергия,КВт</t>
  </si>
  <si>
    <t>Вода, куб.м.</t>
  </si>
  <si>
    <t>Природный газ, куб.м.</t>
  </si>
  <si>
    <t>топливо, тонн</t>
  </si>
  <si>
    <t>Прочее</t>
  </si>
  <si>
    <t>Потребность в энергетических ресурсах в год</t>
  </si>
  <si>
    <t>нет</t>
  </si>
  <si>
    <t>Тарифы, $</t>
  </si>
  <si>
    <t>Регион места размещения</t>
  </si>
  <si>
    <t>Юридический адрес проекта</t>
  </si>
  <si>
    <t>Преимущества места размещения:</t>
  </si>
  <si>
    <t xml:space="preserve">Наличие сырья </t>
  </si>
  <si>
    <t>Наличие мощностей инженерной инфраструктуры (готовое здание, газ, электр, вода и прочее)</t>
  </si>
  <si>
    <t>Наличие дорожной инфраструктуры (ж-д, авто дороги и др.)</t>
  </si>
  <si>
    <t xml:space="preserve">Наличие свободного земельного участка, посевных площадей </t>
  </si>
  <si>
    <t>Другие параметры места размещения проекта</t>
  </si>
  <si>
    <t>Существующие здания и прочие основные фонды</t>
  </si>
  <si>
    <t>Необходимые объемы строительства (реконструкции или ремонта)</t>
  </si>
  <si>
    <t>Занимаемая площадь проекта, кв.м., в том числе:</t>
  </si>
  <si>
    <t>Площадь производственных зданий и сооружений</t>
  </si>
  <si>
    <t xml:space="preserve">Площадь прилегающей к зданиям территории </t>
  </si>
  <si>
    <t xml:space="preserve">Посевные и другие С/Х площади, га  </t>
  </si>
  <si>
    <t>Прочие площади</t>
  </si>
  <si>
    <t>не требуется</t>
  </si>
  <si>
    <t>Прочие сведения</t>
  </si>
  <si>
    <t>Предварительная стоимость 1 кв.м. строительства в регионе, $</t>
  </si>
  <si>
    <t>Предварительная стоимость здания и сооружения проекта, $ (при отсутствии сметы)</t>
  </si>
  <si>
    <t>Сметная стоимость строительной части проекта, $, в том числе</t>
  </si>
  <si>
    <t>Стоимость подготовкии территории строительства</t>
  </si>
  <si>
    <t>Стоимость строительства основных зданий</t>
  </si>
  <si>
    <t>Стоимость объектов обслуживающего значения</t>
  </si>
  <si>
    <t>Стоимость объектов энергетич.  значения</t>
  </si>
  <si>
    <t>Стоимость объектов транспорт значения</t>
  </si>
  <si>
    <t>Стоимость наружных сетей</t>
  </si>
  <si>
    <t>Стоимость озеления и благоустройства</t>
  </si>
  <si>
    <t>Стоимость временных сооружений</t>
  </si>
  <si>
    <t>Стоимость содержания ДСП</t>
  </si>
  <si>
    <t>Стоимость подготовки кадров</t>
  </si>
  <si>
    <t>Стоимость ПИР</t>
  </si>
  <si>
    <t>Резерв на напредвиденные расходы</t>
  </si>
  <si>
    <t>Прибыль подрядчика</t>
  </si>
  <si>
    <t>Срок строительства, мес.</t>
  </si>
  <si>
    <t>Стоимость строительных или ремонтных работ</t>
  </si>
  <si>
    <t xml:space="preserve">Экономическая эффективность </t>
  </si>
  <si>
    <t>Стоимость проекта, $, в том числе</t>
  </si>
  <si>
    <t>Прямые  инвестиции, $ в том числе:</t>
  </si>
  <si>
    <t>Вклад местного инвестора (инициатора), $</t>
  </si>
  <si>
    <t>Вклад иностранного инвестора, $</t>
  </si>
  <si>
    <t>Кредиты или займы, $</t>
  </si>
  <si>
    <t>Наименование кредиторов</t>
  </si>
  <si>
    <t xml:space="preserve">Кредит 1 </t>
  </si>
  <si>
    <t xml:space="preserve">Кредит 2 </t>
  </si>
  <si>
    <t>Сумма кредита</t>
  </si>
  <si>
    <t>Период освоения кредита, мес.</t>
  </si>
  <si>
    <t>Срок возврата кредита, лет</t>
  </si>
  <si>
    <t>% ставка</t>
  </si>
  <si>
    <t>Залог, обеспечение кредита</t>
  </si>
  <si>
    <t>Имущество инициатора</t>
  </si>
  <si>
    <t>Налоги</t>
  </si>
  <si>
    <t>Ставка, %</t>
  </si>
  <si>
    <t>Льготы</t>
  </si>
  <si>
    <t>База расчета налога</t>
  </si>
  <si>
    <t>Налог на прибыль, %</t>
  </si>
  <si>
    <t>Чистая прибыль</t>
  </si>
  <si>
    <t>Налог на имущество, %</t>
  </si>
  <si>
    <t>Остаточная стоимость имущества</t>
  </si>
  <si>
    <t>Налог на землю, сум за ГА</t>
  </si>
  <si>
    <t>Площадь, ГА</t>
  </si>
  <si>
    <t>Единый налог, %</t>
  </si>
  <si>
    <t>Выручка</t>
  </si>
  <si>
    <t>НДС, %</t>
  </si>
  <si>
    <t>Выручка за вычетом НДС расходной части</t>
  </si>
  <si>
    <t>Акциз, %</t>
  </si>
  <si>
    <t>Прочие налоги, %</t>
  </si>
  <si>
    <t>Потоки наличности</t>
  </si>
  <si>
    <t>Годы</t>
  </si>
  <si>
    <t>1 год</t>
  </si>
  <si>
    <t>2 год</t>
  </si>
  <si>
    <t>3 год</t>
  </si>
  <si>
    <t>4 год</t>
  </si>
  <si>
    <t>5 год</t>
  </si>
  <si>
    <t>6 год</t>
  </si>
  <si>
    <t>7 год</t>
  </si>
  <si>
    <t>8 год</t>
  </si>
  <si>
    <t>9 год</t>
  </si>
  <si>
    <t>10 год</t>
  </si>
  <si>
    <t>Притоки наличности</t>
  </si>
  <si>
    <t>Оттоки наличности</t>
  </si>
  <si>
    <t>Чистый поток наличности</t>
  </si>
  <si>
    <t>Срок окупаемости (DPP) (месяц)</t>
  </si>
  <si>
    <t xml:space="preserve">Количество рабочих мест </t>
  </si>
  <si>
    <t xml:space="preserve">Количество рабочих мест на 1 млн. $ инвестиций </t>
  </si>
  <si>
    <t>Налоговые льготы и преференции по проекту</t>
  </si>
  <si>
    <t>Преимущества, недостатки и нерешенные вопросы</t>
  </si>
  <si>
    <t xml:space="preserve">Сильные стороны (Преимущества проекта) </t>
  </si>
  <si>
    <t>Слабые стороны (недостатки)</t>
  </si>
  <si>
    <t>Реализация продукции требует передачи её на основе консигнационых соглашений.</t>
  </si>
  <si>
    <t xml:space="preserve">Наличие широкого круга потребителей, возможности расширения ассортимента продукции
</t>
  </si>
  <si>
    <t xml:space="preserve">Угрозы </t>
  </si>
  <si>
    <t>Высокая конкуренция
Наличие на рынке аналогичной продукции из полимерного сырья</t>
  </si>
  <si>
    <t>Нерешенные вопросы и необходимые меры:</t>
  </si>
  <si>
    <t xml:space="preserve">Необходимо изыскать добровольного инициатора проекта с достаточным собственным капиталом ввиде здания, строительных работ, оплаты части вспомогательного оборудования, а также затрат 1-5 года деятельности до плодоношения фруктовых деревьев </t>
  </si>
  <si>
    <t xml:space="preserve">Необходимо изыскать место реализации проекта c коммунальной и дорожной инфраструктурой </t>
  </si>
  <si>
    <t xml:space="preserve">Необходимо изыскать партнера (в том числе иностранного инвестора) заинтересованного в участии в проекте инвестициями для оплаты стоимости оборудования и его доставки, обучения персонала и финансовых издержек. </t>
  </si>
  <si>
    <t>Для открытия финансирования необходимо разработать и утвердить ПСД и выбрать поставщиков оборудования, строительных работ, сырья и материалов и заключить с ними договоры</t>
  </si>
  <si>
    <t>Рейтинг инициатора проекта</t>
  </si>
  <si>
    <t>№ класса</t>
  </si>
  <si>
    <t>Характеристика местного партнера</t>
  </si>
  <si>
    <t>Примечение</t>
  </si>
  <si>
    <t>Класс 1</t>
  </si>
  <si>
    <t xml:space="preserve">Инициатор имеет достаточный предпринимательский опыт и опыт в отрасли нового проекта (имеет аналогичное производство), имеет достаточные ресурсы (не только недвижимости, но и наличности) для вклада доли в проекте  </t>
  </si>
  <si>
    <t>Класс 2</t>
  </si>
  <si>
    <t xml:space="preserve">Инициатор имеет достаточные предпринимательский опыт и ресурсы (не только недвижимости, но и наличности) для вклада доли в проекте, но не достаточен опыт в отрасли нового проекта (не имеет аналогичное производство)   </t>
  </si>
  <si>
    <t>Класс 3</t>
  </si>
  <si>
    <t xml:space="preserve">Инициатор имеет только достаточный опыт и знания в реализации аналогичного проекта (ранее работал или руководил аналогичным проектом), но не имеет не свободной недвижимости (свободные здания, сооружения), не денежные средства для вклада доли в проекте   </t>
  </si>
  <si>
    <t>Класс 4</t>
  </si>
  <si>
    <t xml:space="preserve">Инициатор имеет только недвижимое имущество (свободные здания, сооружения) для вклада доли в проекте, отсутствует денежные средства для нового проекта и не достаточен опыт в отрасли нового проекта (не имеет аналогичное производство)   </t>
  </si>
  <si>
    <t>Класс 5</t>
  </si>
  <si>
    <t xml:space="preserve">У инициатора отсутсвует какого либо предпринимательского и прочего опыта по реализации инвестиционных проектову и собственных средств для вклада доли в проекте, имеется только желание в участии в проекте   </t>
  </si>
  <si>
    <t>Отказ</t>
  </si>
  <si>
    <t>Рейтинг готовности инвестиционного проекта</t>
  </si>
  <si>
    <t>По проекту выяснены маркетинговые данные (по ГП, сырью и по оборудованию), изучены параметры места размещения и рейтинг инитиатора проекта и окончательная презентации и паспорта проекта передано в АПИИ</t>
  </si>
  <si>
    <t>По проекту выяснены маркетинговые данные (по ГП, сырью и по оборудованию), изучены параметры места размещения и рейтинг инитиатора проекта и осуществляются работы по подготовке окончательной презентации и паспорта проекта для передачи в АПИИ</t>
  </si>
  <si>
    <t>По проекту выяснены маркетинговые данные (по ГП, сырью и по оборудованию) и проработаны районы размещения проекта. но не назначен местный инициатор проект,  в связи с этим не выдана окончательная презентация и паспорт проекта для передачи в АПИИ</t>
  </si>
  <si>
    <t>По проекту произведен только экспрес анализ, по проекту найден инициатор и место размещения,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</si>
  <si>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По проекту произведен только экспрес анализ, проект не имеет места размещения и инициатора,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</si>
  <si>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Business plan</t>
  </si>
  <si>
    <t>Create minicache for the production of Alucobond, grid, rabici and Monnier.</t>
  </si>
  <si>
    <t>Project</t>
  </si>
  <si>
    <t>Project aim</t>
  </si>
  <si>
    <t>The purpose of creating a minicech in Uzbekistan for the production of alucabond, mesh, ryabitsa, monye, and other products.  - to better meet the needs of the population of the republic in building materials, to ensure the expansion of the product range in the markets, to create opportunities to increase the export potential of our country.</t>
  </si>
  <si>
    <t>Project cost, $</t>
  </si>
  <si>
    <t>Revenue at full capacity, $</t>
  </si>
  <si>
    <t>Demand for the project's products in the market, $</t>
  </si>
  <si>
    <t>The payback period (DPP) (month)</t>
  </si>
  <si>
    <t>Project location</t>
  </si>
  <si>
    <t>Product</t>
  </si>
  <si>
    <t>Product name</t>
  </si>
  <si>
    <t>Grid-rabica</t>
  </si>
  <si>
    <t>Welded wire mesh</t>
  </si>
  <si>
    <t>Road Grid</t>
  </si>
  <si>
    <t>Cutting alucobond</t>
  </si>
  <si>
    <t>Photo, sketch</t>
  </si>
  <si>
    <t>Properties of the finished product:</t>
  </si>
  <si>
    <t>Chain Link grid
Cells: 30x30, 40x40 mm 60x60 mm 100x100 mm ( four stamps)
Maximum hole diameter :10cm</t>
  </si>
  <si>
    <t>Welded wire mesh 
galvanized and non-galvanized 
Cells 10x10
Wire diameter, mm 1-3. 5 mm		
Roll/card size 1, 3x25m	
Weight kg / m2 2.76</t>
  </si>
  <si>
    <t>Road Grid
 Cells 100*100-300*300mm
Armature diameter 3-8mm/5-12mm</t>
  </si>
  <si>
    <t>2D and 3D cutting of alucobond sheets according to the customer's order</t>
  </si>
  <si>
    <t>Area of application</t>
  </si>
  <si>
    <t>Netting "CHAIN LINK" galvanized and metal is actively used in construction, various industries, as well as in everyday life. It is used for construction of fences, fences, fixing of mine workings, transport belts, for decorative fences, sports and playgrounds.</t>
  </si>
  <si>
    <t>Welded wire mesh is used in the manufacture of fences and frames of greenhouses and greenhouses, fences of aviaries and cages for animals. In construction, welded mesh is used for laying the foundation, reinforcing reinforced concrete structures, floors, walls,road surfaces and brickwork.</t>
  </si>
  <si>
    <t>The main purpose of the road grid is to strengthen asphalt or concrete road surfaces. The roadbed can be used not only for the construction of new highways, but also for the repair and maintenance of existing highways. Reinforcement mesh is often applied in the repair of the railway.</t>
  </si>
  <si>
    <t>The use of Alucobond is not limited only to facade cladding. Many people use Alucobond as a decorative decoration of any individual parts of the building, for example, the visor, or the lining of columns. Alucobond panels have high flexibility, so this material is widely used in radius mounting.</t>
  </si>
  <si>
    <t>Forms of packaging and transportation</t>
  </si>
  <si>
    <t>No special packaging forms are required.</t>
  </si>
  <si>
    <t>Availability of standardization documents (GOST, TU, etc. HS code)</t>
  </si>
  <si>
    <t>GOST 5336-80 
Code 7314 41 000 0: FABRICS, grilles, nets and fences, other, galvanized.
7314410000-MESH (CHAIN LINK)
7314390000-BLACK METAL MESH</t>
  </si>
  <si>
    <t>Other properties</t>
  </si>
  <si>
    <t>Flexibility of production to meet the needs of the customer and the market as a whole.</t>
  </si>
  <si>
    <t>Manufacturers of similar products, brands and trademarks</t>
  </si>
  <si>
    <t>SMART MAX GROUP, LLC; "METAL-SIM-SIM VA MAHSULOTLARI", OOO; "GAZIEV SAIDMUROD" LLC; "KATYANOV DMITRY" LLC; "UZMETKOMBINAT" JSC; "AKTUL ASIA TRADE" LLC; AMIL CONSTRUCTION PLUS, LLC; CENTRAL ASIA, LLC; "IDEAL GRID";" SIGMA-INVEST", LLC</t>
  </si>
  <si>
    <t>Wholesale prices for finished products on the market</t>
  </si>
  <si>
    <t>Unit of measurement</t>
  </si>
  <si>
    <t>Square meter</t>
  </si>
  <si>
    <t>Square meter.</t>
  </si>
  <si>
    <t>The calculation is carried out for each sheet of alucobond.
(4000x1500 mm)</t>
  </si>
  <si>
    <t>Revenue at full capacity, $ per year</t>
  </si>
  <si>
    <t>Demand</t>
  </si>
  <si>
    <t>List of consumers of a product or service</t>
  </si>
  <si>
    <t>The rate of spending mesh sqm sqm</t>
  </si>
  <si>
    <t>Construction of residential and non-residential buildings sq. m. in 2019</t>
  </si>
  <si>
    <t>Demand for the grid.</t>
  </si>
  <si>
    <t>Capital repairs of roads for 2019 (km)</t>
  </si>
  <si>
    <t>The demand on the grid road in sq. m.</t>
  </si>
  <si>
    <t>The demand on the grid at road $</t>
  </si>
  <si>
    <t>Forecast of increased consumption, demand</t>
  </si>
  <si>
    <t>The demand for the products of the project, $</t>
  </si>
  <si>
    <t>Additional analysis of statistical information (import / export, production volume, price statistics, etc.) in Uzbekistan</t>
  </si>
  <si>
    <t>Name</t>
  </si>
  <si>
    <t>2017 Year</t>
  </si>
  <si>
    <t>2018 Year</t>
  </si>
  <si>
    <t>2019 Year</t>
  </si>
  <si>
    <t>The volume of imports of project products (Uzbekistan), thousand $, (for the forecast of import substitution)</t>
  </si>
  <si>
    <t>The volume of exports of products of the project (Uzbekistan). thousand $ (to identify foreign importers)</t>
  </si>
  <si>
    <t>What benefits and preferences, as well as laws and regulations, apply to the project</t>
  </si>
  <si>
    <t>Preferences and benefits for producers, including exemption from tax and customs duties for up to 10 years, depending on the amount of investment. For the purposes of a conservative approach, all taxes are taken into account in the calculations</t>
  </si>
  <si>
    <t>Additional analysis of statistical information (import/export) in the CIS countries, short market volumes for the project under consideration, all initial data for the calculation:</t>
  </si>
  <si>
    <t>Countries</t>
  </si>
  <si>
    <t>On average</t>
  </si>
  <si>
    <t>The volume of imports of products of the project (Tajikistan), thousand $</t>
  </si>
  <si>
    <t>The volume of imports of products of the project (Kazakhstan), thousand $</t>
  </si>
  <si>
    <t>The volume of imports of the project's products (Kyrgyzstan), thousand $</t>
  </si>
  <si>
    <t>Laws, regulations, duties and benefits</t>
  </si>
  <si>
    <t>Demand in this market, thousand$</t>
  </si>
  <si>
    <t>Findings</t>
  </si>
  <si>
    <t>Total volume of demand (export/domestic market), $</t>
  </si>
  <si>
    <t>Sales plan (export/local market),  %</t>
  </si>
  <si>
    <t>Share of project sales in the market, %</t>
  </si>
  <si>
    <t>Equipment</t>
  </si>
  <si>
    <t>The leading manufacturers of the project, the existing advanced technology etc. overview</t>
  </si>
  <si>
    <t>China, Germania, Russia.</t>
  </si>
  <si>
    <t>Examples of commercial offers for equipment</t>
  </si>
  <si>
    <t>Performance</t>
  </si>
  <si>
    <t>The cost of a set of equipment, $</t>
  </si>
  <si>
    <t>Brief description of the technological process of manufacturing GP in the proposed equipment</t>
  </si>
  <si>
    <t>The chain link is made both on a simple machine by screwing one into another wire spirals with a flat turn, wound directly on the working body of the machine, and on high-performance mesh-weaving machines-semi-automatic machines, mainly of German origin.
In the production of welded wire mesh, special machines are used, the principle of which is to weld wire segments located parallel and perpendicular to each other. At the intersection points, the metal parts are connected by spot welding.</t>
  </si>
  <si>
    <t>The list of raw materials and its consumption, the recipe (losses of raw materials) to get GP (per unit, for a certain volume) on this equipment</t>
  </si>
  <si>
    <t>Metal bars, Polyethylene powder, Steel wire, Rebar.</t>
  </si>
  <si>
    <t>The list of energy resources (electricity, fuel, water, etc.) and its consumption during the operation of the equipment for obtaining SOE</t>
  </si>
  <si>
    <t>Electricity, fuel, water, etc.</t>
  </si>
  <si>
    <t>The area of the building, the structure necessary for the placement of this equipment, sq. m.</t>
  </si>
  <si>
    <t>The number of employees per shift (per day, per season) during the operation of this equipment</t>
  </si>
  <si>
    <t>Delivery time and commissioning of equipment, months.</t>
  </si>
  <si>
    <t>List of equipment purchased on the local market</t>
  </si>
  <si>
    <t>Transformer.</t>
  </si>
  <si>
    <t>Raw materials and resources</t>
  </si>
  <si>
    <t>Name list of main raw materials, materials, packaging</t>
  </si>
  <si>
    <t>Sources of raw materials (local or imported)</t>
  </si>
  <si>
    <t>Local</t>
  </si>
  <si>
    <t>Wholesale prices (In short, the price conjuncture of raw materials, materials, etc. on the market) $/kg</t>
  </si>
  <si>
    <t>List of energy resources, ed.</t>
  </si>
  <si>
    <t>Electric power,kW</t>
  </si>
  <si>
    <t>Water, cubic meters.</t>
  </si>
  <si>
    <t>Natural gas, cubic meters.</t>
  </si>
  <si>
    <t>Fuel, tons</t>
  </si>
  <si>
    <t>Others</t>
  </si>
  <si>
    <t>Energy resource requirements per year</t>
  </si>
  <si>
    <t>No</t>
  </si>
  <si>
    <t>Таrrifs, $</t>
  </si>
  <si>
    <t>Region of placement</t>
  </si>
  <si>
    <t>Legal address of the project</t>
  </si>
  <si>
    <t>Availability of raw materials</t>
  </si>
  <si>
    <t>Availability of engineering infrastructure facilities (ready-made building, gas, electricity, water, etc.)</t>
  </si>
  <si>
    <t>Availability of road infrastructure (railway, auto roads, etc.)</t>
  </si>
  <si>
    <t>Other parameters of the location of the project</t>
  </si>
  <si>
    <t>Existing buildings and other fixed assets</t>
  </si>
  <si>
    <t>Footprint project, a sq m, including:</t>
  </si>
  <si>
    <t>Area of industrial buildings and structures</t>
  </si>
  <si>
    <t>The area of the territory adjacent to the buildings</t>
  </si>
  <si>
    <t>Acreage and other Agricultural areas, ha</t>
  </si>
  <si>
    <t>Economic efficiency</t>
  </si>
  <si>
    <t>The cost of the project, $, including</t>
  </si>
  <si>
    <t>Indicators</t>
  </si>
  <si>
    <t>Costs in national currency</t>
  </si>
  <si>
    <t>The cost in foreign currency</t>
  </si>
  <si>
    <t>Total</t>
  </si>
  <si>
    <t>Structure</t>
  </si>
  <si>
    <t>Loan / credits</t>
  </si>
  <si>
    <t>Local investor</t>
  </si>
  <si>
    <t>Foreign investor</t>
  </si>
  <si>
    <t>Projecting</t>
  </si>
  <si>
    <t>Buildings, structures, land</t>
  </si>
  <si>
    <t>Basic equipment</t>
  </si>
  <si>
    <t>Auxiliary equipment</t>
  </si>
  <si>
    <t>Transportation costs, installation supervision, training</t>
  </si>
  <si>
    <t>Other fixed assets</t>
  </si>
  <si>
    <t>Total Fixed Assets</t>
  </si>
  <si>
    <t>Stocks of raw materials and supplies (3 months)</t>
  </si>
  <si>
    <t>Financial costs</t>
  </si>
  <si>
    <t>TOTAL INITIAL COST OF THE PROJECT</t>
  </si>
  <si>
    <t>Direct investment, $ including:</t>
  </si>
  <si>
    <t>Contribution of a local investor (initiator), $</t>
  </si>
  <si>
    <t>Foreign investor's contribution, $</t>
  </si>
  <si>
    <t>Credits or loans, $</t>
  </si>
  <si>
    <t>Cash flows</t>
  </si>
  <si>
    <t>Years</t>
  </si>
  <si>
    <t>1st year</t>
  </si>
  <si>
    <t>2nd year</t>
  </si>
  <si>
    <t>3rd year</t>
  </si>
  <si>
    <t>4th year</t>
  </si>
  <si>
    <t>5th year</t>
  </si>
  <si>
    <t>6th year</t>
  </si>
  <si>
    <t>7th year</t>
  </si>
  <si>
    <t>8th year</t>
  </si>
  <si>
    <t>9th year</t>
  </si>
  <si>
    <t>10th year</t>
  </si>
  <si>
    <t>Cash inflows</t>
  </si>
  <si>
    <t>Outflows of cash</t>
  </si>
  <si>
    <t>Net cash flow</t>
  </si>
  <si>
    <t>Number of jobs</t>
  </si>
  <si>
    <t>Number of jobs per 1 million. $ of investment</t>
  </si>
  <si>
    <t>Tax benefits and preferences for the project</t>
  </si>
  <si>
    <t>Advantages, disadvantages and unresolved issues</t>
  </si>
  <si>
    <t>Strengths (Advantages of the project)</t>
  </si>
  <si>
    <t xml:space="preserve">High demand in the domestic market
The project's products do not have a shelf life
Produced by customer order
</t>
  </si>
  <si>
    <t>Weaknesses (disadvantages)</t>
  </si>
  <si>
    <t>The sale of products requires its transfer on the basis of consignment agreements.</t>
  </si>
  <si>
    <t>The presence of a wide range of consumers, the possibility of expanding the product range</t>
  </si>
  <si>
    <t>High competition
Availability of similar products from polymer raw materials on the market</t>
  </si>
  <si>
    <t>Outstanding issues and necessary measures:</t>
  </si>
  <si>
    <t>It is necessary to find a voluntary initiator of the project with sufficient equity in the form of the building, construction work, payment of part of the auxiliary equipment, as well as the costs of 1-5 years of activity before the fruit trees are fruited</t>
  </si>
  <si>
    <t>It is necessary to find a place for the implementation of the project with municipal and road infrastructure</t>
  </si>
  <si>
    <t>It is necessary to find a partner (including a foreign investor) interested in participating in the project with investments to pay for the cost of equipment and its delivery, training of personnel and financial costs.</t>
  </si>
  <si>
    <t>To open financing, it is necessary to develop and approve the POI and select suppliers of equipment, construction works, raw materials and materials and conclude contracts with them</t>
  </si>
  <si>
    <t>Высокий спрос на внутреннем рынке
Продукция проекта не имеет срока хранения
Производится по заказу клиента</t>
  </si>
  <si>
    <t>Проектная мощность по каждой продукции, кв.м./год</t>
  </si>
  <si>
    <t>The design capacity for each product, sqm/year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</si>
</sst>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09]#,##0"/>
    <numFmt numFmtId="166" formatCode="[$$-409]#,##0.00_ ;[Red]\-[$$-409]#,##0.00\ "/>
    <numFmt numFmtId="167" formatCode="0.0"/>
    <numFmt numFmtId="168" formatCode="[$$-409]#,##0_ ;[Red]\-[$$-409]#,##0\ "/>
  </numFmts>
  <fonts count="56">
    <font>
      <sz val="10"/>
      <name val="MS Sans Serif"/>
    </font>
    <font>
      <sz val="11"/>
      <color theme="1"/>
      <name val="Calibri"/>
      <family val="2"/>
      <charset val="204"/>
      <scheme val="minor"/>
    </font>
    <font>
      <sz val="11"/>
      <color theme="1"/>
      <name val="Calibri"/>
      <family val="2"/>
      <scheme val="minor"/>
    </font>
    <font>
      <sz val="11"/>
      <color theme="1"/>
      <name val="Montserrat"/>
    </font>
    <font>
      <sz val="14"/>
      <color theme="1"/>
      <name val="Montserrat"/>
      <charset val="204"/>
    </font>
    <font>
      <b/>
      <sz val="14"/>
      <color rgb="FFFF0000"/>
      <name val="Montserrat"/>
    </font>
    <font>
      <sz val="14"/>
      <color theme="1"/>
      <name val="Montserrat"/>
    </font>
    <font>
      <b/>
      <sz val="14"/>
      <color rgb="FFFF0000"/>
      <name val="Montserrat"/>
      <charset val="204"/>
    </font>
    <font>
      <sz val="11"/>
      <color theme="1"/>
      <name val="Montserrat"/>
      <charset val="204"/>
    </font>
    <font>
      <b/>
      <sz val="24"/>
      <color theme="1"/>
      <name val="Montserrat"/>
      <charset val="204"/>
    </font>
    <font>
      <b/>
      <sz val="24"/>
      <color theme="1"/>
      <name val="Algerian"/>
      <family val="5"/>
    </font>
    <font>
      <b/>
      <i/>
      <sz val="14"/>
      <color theme="1"/>
      <name val="Arial Black"/>
      <family val="2"/>
      <charset val="204"/>
    </font>
    <font>
      <b/>
      <sz val="18"/>
      <color theme="5" tint="-0.499984740745262"/>
      <name val="Montserrat"/>
      <charset val="204"/>
    </font>
    <font>
      <b/>
      <sz val="11"/>
      <color theme="1"/>
      <name val="Montserrat"/>
    </font>
    <font>
      <b/>
      <sz val="14"/>
      <color theme="1"/>
      <name val="Montserrat"/>
      <charset val="204"/>
    </font>
    <font>
      <sz val="14"/>
      <color theme="5" tint="-0.499984740745262"/>
      <name val="Montserrat"/>
      <charset val="204"/>
    </font>
    <font>
      <b/>
      <i/>
      <sz val="11"/>
      <color rgb="FFFF0000"/>
      <name val="Montserrat"/>
      <charset val="204"/>
    </font>
    <font>
      <i/>
      <sz val="11"/>
      <color theme="1"/>
      <name val="Montserrat"/>
      <charset val="204"/>
    </font>
    <font>
      <i/>
      <sz val="14"/>
      <color theme="5" tint="-0.499984740745262"/>
      <name val="Montserrat"/>
      <charset val="204"/>
    </font>
    <font>
      <b/>
      <i/>
      <sz val="14"/>
      <color rgb="FFFF0000"/>
      <name val="Montserrat"/>
      <charset val="204"/>
    </font>
    <font>
      <i/>
      <sz val="11"/>
      <color theme="1"/>
      <name val="Montserrat"/>
    </font>
    <font>
      <i/>
      <sz val="14"/>
      <color theme="1"/>
      <name val="Montserrat"/>
      <charset val="204"/>
    </font>
    <font>
      <sz val="7"/>
      <color theme="1"/>
      <name val="Montserrat"/>
    </font>
    <font>
      <sz val="12"/>
      <color theme="5" tint="-0.499984740745262"/>
      <name val="Montserrat"/>
      <charset val="204"/>
    </font>
    <font>
      <sz val="10"/>
      <name val="MS Sans Serif"/>
      <family val="2"/>
      <charset val="204"/>
    </font>
    <font>
      <i/>
      <sz val="9"/>
      <color theme="1"/>
      <name val="Montserrat"/>
      <charset val="204"/>
    </font>
    <font>
      <i/>
      <sz val="12"/>
      <color theme="5" tint="-0.499984740745262"/>
      <name val="Montserrat"/>
      <charset val="204"/>
    </font>
    <font>
      <i/>
      <sz val="11"/>
      <color theme="5" tint="-0.499984740745262"/>
      <name val="Montserrat"/>
      <charset val="204"/>
    </font>
    <font>
      <sz val="11"/>
      <color theme="5" tint="-0.499984740745262"/>
      <name val="Montserrat"/>
    </font>
    <font>
      <b/>
      <i/>
      <sz val="20"/>
      <color theme="1"/>
      <name val="Algerian"/>
      <family val="5"/>
    </font>
    <font>
      <b/>
      <sz val="20"/>
      <color theme="1"/>
      <name val="Algerian"/>
      <family val="5"/>
    </font>
    <font>
      <b/>
      <sz val="24"/>
      <color theme="5" tint="-0.499984740745262"/>
      <name val="Montserrat"/>
      <charset val="204"/>
    </font>
    <font>
      <b/>
      <sz val="14"/>
      <color theme="1"/>
      <name val="Montserrat"/>
    </font>
    <font>
      <sz val="14"/>
      <color theme="5" tint="-0.499984740745262"/>
      <name val="Montserrat"/>
    </font>
    <font>
      <sz val="14"/>
      <name val="Arial"/>
      <family val="2"/>
      <charset val="204"/>
    </font>
    <font>
      <i/>
      <sz val="14"/>
      <color theme="5" tint="-0.499984740745262"/>
      <name val="Montserrat"/>
    </font>
    <font>
      <b/>
      <i/>
      <sz val="14"/>
      <color rgb="FFFF0000"/>
      <name val="Montserrat"/>
    </font>
    <font>
      <i/>
      <sz val="14"/>
      <color theme="1"/>
      <name val="Montserrat"/>
    </font>
    <font>
      <sz val="12"/>
      <color theme="5" tint="-0.499984740745262"/>
      <name val="Montserrat"/>
    </font>
    <font>
      <i/>
      <sz val="12"/>
      <color theme="5" tint="-0.499984740745262"/>
      <name val="Montserrat"/>
    </font>
    <font>
      <sz val="10"/>
      <name val="TimesET"/>
      <charset val="204"/>
    </font>
    <font>
      <sz val="16"/>
      <name val="TimesET"/>
      <charset val="204"/>
    </font>
    <font>
      <sz val="24"/>
      <name val="TimesET"/>
      <charset val="204"/>
    </font>
    <font>
      <b/>
      <i/>
      <sz val="22"/>
      <name val="TimesET"/>
      <charset val="204"/>
    </font>
    <font>
      <b/>
      <sz val="28"/>
      <name val="TimesET"/>
      <charset val="204"/>
    </font>
    <font>
      <b/>
      <sz val="26"/>
      <name val="Arial"/>
      <family val="2"/>
      <charset val="204"/>
    </font>
    <font>
      <sz val="12"/>
      <name val="Arial"/>
      <family val="2"/>
      <charset val="204"/>
    </font>
    <font>
      <b/>
      <sz val="14"/>
      <name val="Arial"/>
      <family val="2"/>
      <charset val="204"/>
    </font>
    <font>
      <b/>
      <sz val="12"/>
      <name val="Arial"/>
      <family val="2"/>
      <charset val="204"/>
    </font>
    <font>
      <sz val="11"/>
      <name val="Arial"/>
      <family val="2"/>
      <charset val="204"/>
    </font>
    <font>
      <sz val="10"/>
      <name val="Arial"/>
      <family val="2"/>
      <charset val="204"/>
    </font>
    <font>
      <i/>
      <sz val="14"/>
      <name val="Arial"/>
      <family val="2"/>
      <charset val="204"/>
    </font>
    <font>
      <i/>
      <sz val="12"/>
      <name val="Arial"/>
      <family val="2"/>
      <charset val="204"/>
    </font>
    <font>
      <b/>
      <i/>
      <sz val="12"/>
      <name val="Arial"/>
      <family val="2"/>
      <charset val="204"/>
    </font>
    <font>
      <sz val="14"/>
      <name val="MS Sans Serif"/>
      <charset val="204"/>
    </font>
    <font>
      <b/>
      <sz val="10"/>
      <name val="MS Sans Serif"/>
      <charset val="204"/>
    </font>
  </fonts>
  <fills count="3">
    <fill>
      <patternFill patternType="none"/>
    </fill>
    <fill>
      <patternFill patternType="gray125"/>
    </fill>
    <fill>
      <patternFill patternType="solid">
        <fgColor theme="0"/>
        <bgColor indexed="64"/>
      </patternFill>
    </fill>
  </fills>
  <borders count="70">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auto="1"/>
      </left>
      <right style="double">
        <color auto="1"/>
      </right>
      <top style="double">
        <color auto="1"/>
      </top>
      <bottom/>
      <diagonal/>
    </border>
    <border>
      <left style="double">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indexed="64"/>
      </top>
      <bottom style="thin">
        <color indexed="64"/>
      </bottom>
      <diagonal/>
    </border>
    <border>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indexed="64"/>
      </left>
      <right style="thin">
        <color indexed="64"/>
      </right>
      <top style="double">
        <color indexed="64"/>
      </top>
      <bottom style="thin">
        <color indexed="64"/>
      </bottom>
      <diagonal/>
    </border>
    <border>
      <left style="thin">
        <color auto="1"/>
      </left>
      <right style="double">
        <color auto="1"/>
      </right>
      <top style="double">
        <color auto="1"/>
      </top>
      <bottom style="thin">
        <color auto="1"/>
      </bottom>
      <diagonal/>
    </border>
    <border>
      <left style="medium">
        <color indexed="64"/>
      </left>
      <right style="medium">
        <color indexed="64"/>
      </right>
      <top/>
      <bottom/>
      <diagonal/>
    </border>
    <border>
      <left style="double">
        <color auto="1"/>
      </left>
      <right style="double">
        <color auto="1"/>
      </right>
      <top/>
      <bottom/>
      <diagonal/>
    </border>
    <border>
      <left style="double">
        <color auto="1"/>
      </left>
      <right/>
      <top style="thin">
        <color auto="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64"/>
      </left>
      <right style="medium">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double">
        <color indexed="64"/>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bottom/>
      <diagonal/>
    </border>
    <border>
      <left style="double">
        <color auto="1"/>
      </left>
      <right style="thin">
        <color indexed="64"/>
      </right>
      <top style="thin">
        <color indexed="64"/>
      </top>
      <bottom/>
      <diagonal/>
    </border>
    <border>
      <left style="thin">
        <color auto="1"/>
      </left>
      <right/>
      <top style="thin">
        <color auto="1"/>
      </top>
      <bottom/>
      <diagonal/>
    </border>
    <border>
      <left/>
      <right style="double">
        <color auto="1"/>
      </right>
      <top style="thin">
        <color auto="1"/>
      </top>
      <bottom/>
      <diagonal/>
    </border>
    <border>
      <left style="double">
        <color auto="1"/>
      </left>
      <right style="thin">
        <color indexed="64"/>
      </right>
      <top/>
      <bottom/>
      <diagonal/>
    </border>
    <border>
      <left style="thin">
        <color auto="1"/>
      </left>
      <right/>
      <top/>
      <bottom/>
      <diagonal/>
    </border>
    <border>
      <left/>
      <right style="thin">
        <color auto="1"/>
      </right>
      <top/>
      <bottom/>
      <diagonal/>
    </border>
    <border>
      <left/>
      <right style="double">
        <color auto="1"/>
      </right>
      <top/>
      <bottom/>
      <diagonal/>
    </border>
    <border>
      <left style="double">
        <color auto="1"/>
      </left>
      <right style="thin">
        <color indexed="64"/>
      </right>
      <top/>
      <bottom style="thin">
        <color indexed="64"/>
      </bottom>
      <diagonal/>
    </border>
    <border>
      <left style="thin">
        <color auto="1"/>
      </left>
      <right/>
      <top/>
      <bottom style="thin">
        <color auto="1"/>
      </bottom>
      <diagonal/>
    </border>
    <border>
      <left/>
      <right style="double">
        <color auto="1"/>
      </right>
      <top/>
      <bottom style="thin">
        <color auto="1"/>
      </bottom>
      <diagonal/>
    </border>
    <border>
      <left style="double">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right style="double">
        <color auto="1"/>
      </right>
      <top/>
      <bottom style="double">
        <color auto="1"/>
      </bottom>
      <diagonal/>
    </border>
  </borders>
  <cellStyleXfs count="6">
    <xf numFmtId="0" fontId="0" fillId="0" borderId="0"/>
    <xf numFmtId="40" fontId="24" fillId="0" borderId="0" applyFont="0" applyFill="0" applyBorder="0" applyAlignment="0" applyProtection="0"/>
    <xf numFmtId="9" fontId="24" fillId="0" borderId="0" applyFont="0" applyFill="0" applyBorder="0" applyAlignment="0" applyProtection="0"/>
    <xf numFmtId="0" fontId="2" fillId="0" borderId="0"/>
    <xf numFmtId="0" fontId="1" fillId="0" borderId="0"/>
    <xf numFmtId="0" fontId="24" fillId="0" borderId="0"/>
  </cellStyleXfs>
  <cellXfs count="551">
    <xf numFmtId="0" fontId="0" fillId="0" borderId="0" xfId="0"/>
    <xf numFmtId="0" fontId="3" fillId="0" borderId="0" xfId="3" applyFont="1" applyAlignment="1">
      <alignment horizontal="left" vertical="center"/>
    </xf>
    <xf numFmtId="0" fontId="3" fillId="0" borderId="0" xfId="0" applyFont="1" applyAlignment="1">
      <alignment horizontal="left"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left" vertical="center"/>
    </xf>
    <xf numFmtId="14" fontId="3" fillId="0" borderId="0" xfId="3" applyNumberFormat="1" applyFont="1" applyAlignment="1">
      <alignment horizontal="left" vertical="center"/>
    </xf>
    <xf numFmtId="0" fontId="7" fillId="0" borderId="0" xfId="3" applyFont="1" applyAlignment="1">
      <alignment horizontal="left" vertical="center"/>
    </xf>
    <xf numFmtId="0" fontId="8" fillId="0" borderId="0" xfId="3" applyFont="1" applyAlignment="1">
      <alignment horizontal="left" vertical="center"/>
    </xf>
    <xf numFmtId="14" fontId="8" fillId="0" borderId="0" xfId="3" applyNumberFormat="1" applyFont="1" applyAlignment="1">
      <alignment horizontal="left" vertical="center"/>
    </xf>
    <xf numFmtId="0" fontId="9" fillId="0" borderId="0" xfId="3" applyFont="1" applyAlignment="1">
      <alignment horizontal="center" vertical="center"/>
    </xf>
    <xf numFmtId="0" fontId="13" fillId="0" borderId="1" xfId="3" applyFont="1" applyBorder="1" applyAlignment="1">
      <alignment horizontal="left" vertical="center" wrapText="1"/>
    </xf>
    <xf numFmtId="0" fontId="3" fillId="0" borderId="0" xfId="3" applyFont="1" applyAlignment="1">
      <alignment horizontal="left" vertical="center" wrapText="1"/>
    </xf>
    <xf numFmtId="0" fontId="13" fillId="0" borderId="5" xfId="3" applyFont="1" applyBorder="1" applyAlignment="1">
      <alignment horizontal="left" vertical="center" wrapText="1"/>
    </xf>
    <xf numFmtId="0" fontId="14" fillId="0" borderId="5" xfId="3" applyFont="1" applyBorder="1" applyAlignment="1">
      <alignment horizontal="left" vertical="center" wrapText="1"/>
    </xf>
    <xf numFmtId="0" fontId="13" fillId="0" borderId="9" xfId="3" applyFont="1" applyBorder="1" applyAlignment="1">
      <alignment horizontal="left" vertical="center" wrapText="1"/>
    </xf>
    <xf numFmtId="0" fontId="16" fillId="0" borderId="5" xfId="3" applyFont="1" applyBorder="1" applyAlignment="1">
      <alignment horizontal="center" vertical="center" wrapText="1"/>
    </xf>
    <xf numFmtId="0" fontId="17" fillId="0" borderId="5" xfId="3" applyFont="1" applyBorder="1" applyAlignment="1">
      <alignment horizontal="center" vertical="center" wrapText="1"/>
    </xf>
    <xf numFmtId="38" fontId="18" fillId="0" borderId="5" xfId="3" applyNumberFormat="1" applyFont="1" applyBorder="1" applyAlignment="1">
      <alignment horizontal="center" vertical="center" wrapText="1"/>
    </xf>
    <xf numFmtId="0" fontId="18" fillId="0" borderId="5"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19" fillId="0" borderId="5" xfId="3" applyFont="1" applyBorder="1" applyAlignment="1">
      <alignment horizontal="center" vertical="center" wrapText="1"/>
    </xf>
    <xf numFmtId="0" fontId="20" fillId="0" borderId="0" xfId="3" applyFont="1" applyAlignment="1">
      <alignment horizontal="left" vertical="center" wrapText="1"/>
    </xf>
    <xf numFmtId="0" fontId="3" fillId="0" borderId="0" xfId="3" applyFont="1" applyAlignment="1">
      <alignment horizontal="left" vertical="top" wrapText="1"/>
    </xf>
    <xf numFmtId="0" fontId="13" fillId="0" borderId="5" xfId="3" applyFont="1" applyBorder="1" applyAlignment="1">
      <alignment vertical="center" wrapText="1"/>
    </xf>
    <xf numFmtId="0" fontId="14" fillId="0" borderId="5" xfId="3" applyFont="1" applyBorder="1" applyAlignment="1">
      <alignment vertical="center" wrapText="1"/>
    </xf>
    <xf numFmtId="0" fontId="17" fillId="0" borderId="38" xfId="3" applyFont="1" applyBorder="1" applyAlignment="1">
      <alignment horizontal="center" vertical="center" wrapText="1"/>
    </xf>
    <xf numFmtId="0" fontId="26" fillId="0" borderId="38" xfId="3" applyFont="1" applyBorder="1" applyAlignment="1">
      <alignment horizontal="center" vertical="center" wrapText="1"/>
    </xf>
    <xf numFmtId="0" fontId="3" fillId="0" borderId="0" xfId="3" applyFont="1" applyAlignment="1">
      <alignment horizontal="center" vertical="center"/>
    </xf>
    <xf numFmtId="0" fontId="28" fillId="0" borderId="0" xfId="3" applyFont="1" applyAlignment="1">
      <alignment horizontal="left" vertical="center"/>
    </xf>
    <xf numFmtId="14" fontId="28" fillId="0" borderId="0" xfId="3" applyNumberFormat="1" applyFont="1" applyAlignment="1">
      <alignment horizontal="left" vertical="center"/>
    </xf>
    <xf numFmtId="0" fontId="32" fillId="0" borderId="5" xfId="3" applyFont="1" applyBorder="1" applyAlignment="1">
      <alignment horizontal="left" vertical="center" wrapText="1"/>
    </xf>
    <xf numFmtId="0" fontId="35" fillId="0" borderId="5" xfId="3" applyFont="1" applyBorder="1" applyAlignment="1">
      <alignment horizontal="center" vertical="center" wrapText="1"/>
    </xf>
    <xf numFmtId="0" fontId="36" fillId="0" borderId="5" xfId="3" applyFont="1" applyBorder="1" applyAlignment="1">
      <alignment horizontal="center" vertical="center" wrapText="1"/>
    </xf>
    <xf numFmtId="0" fontId="32" fillId="0" borderId="5" xfId="3" applyFont="1" applyBorder="1" applyAlignment="1">
      <alignment vertical="center" wrapText="1"/>
    </xf>
    <xf numFmtId="0" fontId="39" fillId="0" borderId="38" xfId="3" applyFont="1" applyBorder="1" applyAlignment="1">
      <alignment horizontal="center" vertical="center" wrapText="1"/>
    </xf>
    <xf numFmtId="0" fontId="40" fillId="0" borderId="0" xfId="5" applyFont="1" applyAlignment="1">
      <alignment vertical="top"/>
    </xf>
    <xf numFmtId="0" fontId="41" fillId="0" borderId="0" xfId="5" applyFont="1" applyAlignment="1">
      <alignment horizontal="right"/>
    </xf>
    <xf numFmtId="0" fontId="40" fillId="0" borderId="0" xfId="5" applyFont="1"/>
    <xf numFmtId="40" fontId="40" fillId="0" borderId="0" xfId="5" applyNumberFormat="1" applyFont="1"/>
    <xf numFmtId="0" fontId="40" fillId="0" borderId="6" xfId="5" applyFont="1" applyBorder="1" applyAlignment="1">
      <alignment vertical="top"/>
    </xf>
    <xf numFmtId="0" fontId="46" fillId="0" borderId="29" xfId="4" applyFont="1" applyBorder="1" applyAlignment="1">
      <alignment vertical="center" wrapText="1"/>
    </xf>
    <xf numFmtId="0" fontId="48" fillId="0" borderId="25" xfId="4" applyFont="1" applyBorder="1" applyAlignment="1">
      <alignment vertical="center" wrapText="1"/>
    </xf>
    <xf numFmtId="0" fontId="49" fillId="0" borderId="29" xfId="4" applyFont="1" applyBorder="1" applyAlignment="1">
      <alignment horizontal="left" vertical="center" wrapText="1"/>
    </xf>
    <xf numFmtId="0" fontId="49" fillId="0" borderId="38" xfId="4" applyFont="1" applyBorder="1" applyAlignment="1">
      <alignment horizontal="left" vertical="center" wrapText="1"/>
    </xf>
    <xf numFmtId="0" fontId="48" fillId="0" borderId="15" xfId="4" applyFont="1" applyBorder="1" applyAlignment="1">
      <alignment vertical="center" wrapText="1"/>
    </xf>
    <xf numFmtId="0" fontId="46" fillId="0" borderId="38" xfId="4" applyFont="1" applyBorder="1" applyAlignment="1">
      <alignment vertical="center" wrapText="1"/>
    </xf>
    <xf numFmtId="0" fontId="46" fillId="0" borderId="29" xfId="4" applyFont="1" applyBorder="1" applyAlignment="1">
      <alignment horizontal="left" vertical="center" wrapText="1"/>
    </xf>
    <xf numFmtId="0" fontId="40" fillId="0" borderId="0" xfId="5" applyFont="1" applyAlignment="1">
      <alignment horizontal="left" vertical="center"/>
    </xf>
    <xf numFmtId="40" fontId="40" fillId="0" borderId="0" xfId="1" applyFont="1"/>
    <xf numFmtId="0" fontId="49" fillId="2" borderId="29" xfId="4" applyFont="1" applyFill="1" applyBorder="1" applyAlignment="1">
      <alignment horizontal="left" vertical="center" wrapText="1"/>
    </xf>
    <xf numFmtId="0" fontId="34" fillId="0" borderId="29" xfId="4" applyFont="1" applyBorder="1" applyAlignment="1">
      <alignment horizontal="center" vertical="center" wrapText="1"/>
    </xf>
    <xf numFmtId="0" fontId="34" fillId="0" borderId="11" xfId="4" applyFont="1" applyBorder="1" applyAlignment="1">
      <alignment horizontal="center" vertical="center" wrapText="1"/>
    </xf>
    <xf numFmtId="0" fontId="46" fillId="0" borderId="11" xfId="4" applyFont="1" applyBorder="1" applyAlignment="1">
      <alignment horizontal="center" vertical="center" wrapText="1"/>
    </xf>
    <xf numFmtId="0" fontId="46" fillId="0" borderId="30" xfId="4" applyFont="1" applyBorder="1" applyAlignment="1">
      <alignment horizontal="center" vertical="center" wrapText="1"/>
    </xf>
    <xf numFmtId="0" fontId="49" fillId="0" borderId="29" xfId="4" applyFont="1" applyBorder="1" applyAlignment="1">
      <alignment horizontal="right" vertical="center" wrapText="1"/>
    </xf>
    <xf numFmtId="40" fontId="46" fillId="0" borderId="11" xfId="1" applyFont="1" applyBorder="1" applyAlignment="1">
      <alignment horizontal="center" vertical="center" wrapText="1"/>
    </xf>
    <xf numFmtId="4" fontId="46" fillId="0" borderId="11" xfId="4" applyNumberFormat="1" applyFont="1" applyBorder="1" applyAlignment="1">
      <alignment horizontal="center" vertical="center" wrapText="1"/>
    </xf>
    <xf numFmtId="40" fontId="48" fillId="0" borderId="11" xfId="1" applyFont="1" applyBorder="1" applyAlignment="1">
      <alignment horizontal="center" vertical="center" wrapText="1"/>
    </xf>
    <xf numFmtId="0" fontId="34" fillId="0" borderId="30" xfId="4" applyFont="1" applyBorder="1" applyAlignment="1">
      <alignment horizontal="center" vertical="center" wrapText="1"/>
    </xf>
    <xf numFmtId="38" fontId="46" fillId="0" borderId="11" xfId="1" applyNumberFormat="1" applyFont="1" applyBorder="1" applyAlignment="1">
      <alignment horizontal="center" vertical="center" wrapText="1"/>
    </xf>
    <xf numFmtId="0" fontId="50" fillId="0" borderId="11" xfId="4" applyFont="1" applyBorder="1" applyAlignment="1">
      <alignment horizontal="center" vertical="center" wrapText="1"/>
    </xf>
    <xf numFmtId="38" fontId="50" fillId="0" borderId="11" xfId="1" applyNumberFormat="1" applyFont="1" applyBorder="1" applyAlignment="1">
      <alignment vertical="center" wrapText="1"/>
    </xf>
    <xf numFmtId="0" fontId="46" fillId="0" borderId="11" xfId="4" applyFont="1" applyBorder="1" applyAlignment="1">
      <alignment vertical="center" wrapText="1"/>
    </xf>
    <xf numFmtId="0" fontId="46" fillId="0" borderId="30" xfId="4" applyFont="1" applyBorder="1" applyAlignment="1">
      <alignment vertical="center" wrapText="1"/>
    </xf>
    <xf numFmtId="9" fontId="50" fillId="0" borderId="11" xfId="4" applyNumberFormat="1" applyFont="1" applyBorder="1" applyAlignment="1">
      <alignment horizontal="center" vertical="center" wrapText="1"/>
    </xf>
    <xf numFmtId="38" fontId="34" fillId="0" borderId="11" xfId="1" applyNumberFormat="1" applyFont="1" applyBorder="1" applyAlignment="1">
      <alignment vertical="center" wrapText="1"/>
    </xf>
    <xf numFmtId="38" fontId="34" fillId="0" borderId="30" xfId="1" applyNumberFormat="1" applyFont="1" applyBorder="1" applyAlignment="1">
      <alignment vertical="center" wrapText="1"/>
    </xf>
    <xf numFmtId="38" fontId="34" fillId="0" borderId="11" xfId="1" applyNumberFormat="1" applyFont="1" applyBorder="1" applyAlignment="1">
      <alignment horizontal="center" vertical="center" wrapText="1"/>
    </xf>
    <xf numFmtId="40" fontId="34" fillId="0" borderId="11" xfId="1" applyFont="1" applyBorder="1" applyAlignment="1">
      <alignment horizontal="center" vertical="center" wrapText="1"/>
    </xf>
    <xf numFmtId="167" fontId="34" fillId="0" borderId="11" xfId="4" applyNumberFormat="1" applyFont="1" applyBorder="1" applyAlignment="1">
      <alignment horizontal="center" vertical="center" wrapText="1"/>
    </xf>
    <xf numFmtId="0" fontId="34" fillId="0" borderId="29" xfId="4" applyFont="1" applyBorder="1" applyAlignment="1">
      <alignment horizontal="right" vertical="center" wrapText="1"/>
    </xf>
    <xf numFmtId="0" fontId="34" fillId="0" borderId="38" xfId="4" applyFont="1" applyBorder="1" applyAlignment="1">
      <alignment horizontal="right" vertical="center" wrapText="1"/>
    </xf>
    <xf numFmtId="0" fontId="0" fillId="0" borderId="11" xfId="0" applyBorder="1" applyAlignment="1">
      <alignment horizontal="center" vertical="center" wrapText="1"/>
    </xf>
    <xf numFmtId="0" fontId="54" fillId="0" borderId="11" xfId="0" applyFont="1" applyBorder="1" applyAlignment="1">
      <alignment horizontal="center" vertical="center" wrapText="1"/>
    </xf>
    <xf numFmtId="0" fontId="54" fillId="0" borderId="30" xfId="0" applyFont="1" applyBorder="1" applyAlignment="1">
      <alignment horizontal="center" vertical="center" wrapText="1"/>
    </xf>
    <xf numFmtId="0" fontId="49" fillId="0" borderId="38" xfId="4" applyFont="1" applyBorder="1" applyAlignment="1">
      <alignment horizontal="right" vertical="center" wrapText="1"/>
    </xf>
    <xf numFmtId="40" fontId="46" fillId="0" borderId="11" xfId="1" applyFont="1" applyBorder="1" applyAlignment="1">
      <alignment vertical="center" wrapText="1"/>
    </xf>
    <xf numFmtId="40" fontId="46" fillId="0" borderId="30" xfId="1" applyFont="1" applyBorder="1" applyAlignment="1">
      <alignment vertical="center" wrapText="1"/>
    </xf>
    <xf numFmtId="2" fontId="46" fillId="0" borderId="39" xfId="4" applyNumberFormat="1" applyFont="1" applyBorder="1" applyAlignment="1">
      <alignment horizontal="center" vertical="center" wrapText="1"/>
    </xf>
    <xf numFmtId="40" fontId="46" fillId="0" borderId="39" xfId="1" applyFont="1" applyBorder="1" applyAlignment="1">
      <alignment horizontal="center" vertical="center" wrapText="1"/>
    </xf>
    <xf numFmtId="0" fontId="46" fillId="0" borderId="39" xfId="4" applyFont="1" applyBorder="1" applyAlignment="1">
      <alignment horizontal="center" vertical="center" wrapText="1"/>
    </xf>
    <xf numFmtId="0" fontId="46" fillId="0" borderId="40" xfId="4" applyFont="1" applyBorder="1" applyAlignment="1">
      <alignment horizontal="center" vertical="center" wrapText="1"/>
    </xf>
    <xf numFmtId="0" fontId="49" fillId="0" borderId="61" xfId="4" applyFont="1" applyBorder="1" applyAlignment="1">
      <alignment horizontal="right" vertical="center" wrapText="1"/>
    </xf>
    <xf numFmtId="0" fontId="49" fillId="0" borderId="54" xfId="4" applyFont="1" applyBorder="1" applyAlignment="1">
      <alignment horizontal="right" vertical="center" wrapText="1"/>
    </xf>
    <xf numFmtId="0" fontId="46" fillId="0" borderId="29" xfId="4" applyFont="1" applyBorder="1" applyAlignment="1">
      <alignment horizontal="right" vertical="center" wrapText="1"/>
    </xf>
    <xf numFmtId="0" fontId="46" fillId="0" borderId="38" xfId="4" applyFont="1" applyBorder="1" applyAlignment="1">
      <alignment horizontal="right" vertical="center" wrapText="1"/>
    </xf>
    <xf numFmtId="0" fontId="46" fillId="0" borderId="61" xfId="4" applyFont="1" applyBorder="1" applyAlignment="1">
      <alignment horizontal="right" vertical="center" wrapText="1"/>
    </xf>
    <xf numFmtId="0" fontId="46" fillId="0" borderId="54" xfId="4" applyFont="1" applyBorder="1" applyAlignment="1">
      <alignment horizontal="left" vertical="center" wrapText="1"/>
    </xf>
    <xf numFmtId="0" fontId="46" fillId="0" borderId="29" xfId="4" applyFont="1" applyBorder="1" applyAlignment="1">
      <alignment horizontal="center" vertical="center" wrapText="1"/>
    </xf>
    <xf numFmtId="0" fontId="40" fillId="0" borderId="0" xfId="5" applyFont="1" applyAlignment="1">
      <alignment horizontal="left"/>
    </xf>
    <xf numFmtId="165" fontId="49" fillId="0" borderId="11" xfId="1" applyNumberFormat="1" applyFont="1" applyBorder="1" applyAlignment="1">
      <alignment horizontal="center" vertical="center" wrapText="1"/>
    </xf>
    <xf numFmtId="9" fontId="46" fillId="0" borderId="11" xfId="2" applyFont="1" applyBorder="1" applyAlignment="1">
      <alignment horizontal="center" vertical="center" wrapText="1"/>
    </xf>
    <xf numFmtId="38" fontId="34" fillId="0" borderId="30" xfId="1" applyNumberFormat="1" applyFont="1" applyBorder="1" applyAlignment="1">
      <alignment horizontal="center" vertical="center" wrapText="1"/>
    </xf>
    <xf numFmtId="9" fontId="34" fillId="0" borderId="11" xfId="2" applyFont="1" applyBorder="1" applyAlignment="1">
      <alignment horizontal="center" vertical="center" wrapText="1"/>
    </xf>
    <xf numFmtId="38" fontId="49" fillId="0" borderId="11" xfId="1" applyNumberFormat="1" applyFont="1" applyBorder="1" applyAlignment="1">
      <alignment horizontal="center" vertical="center" wrapText="1"/>
    </xf>
    <xf numFmtId="38" fontId="49" fillId="0" borderId="30" xfId="1" applyNumberFormat="1" applyFont="1" applyBorder="1" applyAlignment="1">
      <alignment horizontal="center" vertical="center" wrapText="1"/>
    </xf>
    <xf numFmtId="0" fontId="46" fillId="0" borderId="38" xfId="4" applyFont="1" applyBorder="1" applyAlignment="1">
      <alignment horizontal="center" vertical="center" wrapText="1"/>
    </xf>
    <xf numFmtId="0" fontId="40" fillId="0" borderId="53" xfId="5" applyFont="1" applyBorder="1" applyAlignment="1">
      <alignment horizontal="center" vertical="top"/>
    </xf>
    <xf numFmtId="0" fontId="40" fillId="0" borderId="50" xfId="5" applyFont="1" applyBorder="1" applyAlignment="1">
      <alignment horizontal="center" vertical="top"/>
    </xf>
    <xf numFmtId="0" fontId="40" fillId="0" borderId="0" xfId="5" applyFont="1" applyAlignment="1">
      <alignment horizontal="center" vertical="top"/>
    </xf>
    <xf numFmtId="0" fontId="0" fillId="0" borderId="0" xfId="0" applyAlignment="1">
      <alignment vertical="top"/>
    </xf>
    <xf numFmtId="0" fontId="55" fillId="0" borderId="0" xfId="0" applyFont="1" applyAlignment="1">
      <alignment vertical="top"/>
    </xf>
    <xf numFmtId="0" fontId="55" fillId="0" borderId="0" xfId="0" applyFont="1"/>
    <xf numFmtId="0" fontId="0" fillId="0" borderId="11" xfId="0" applyBorder="1" applyAlignment="1">
      <alignment horizontal="center" vertical="top" wrapText="1"/>
    </xf>
    <xf numFmtId="0" fontId="0" fillId="0" borderId="0" xfId="0" applyAlignment="1">
      <alignment horizontal="center" vertical="center" wrapText="1"/>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15" fillId="0" borderId="5"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38" fontId="3" fillId="0" borderId="6" xfId="3" applyNumberFormat="1" applyFont="1" applyBorder="1" applyAlignment="1">
      <alignment horizontal="center" vertical="center" wrapText="1"/>
    </xf>
    <xf numFmtId="38" fontId="3" fillId="0" borderId="7" xfId="3" applyNumberFormat="1" applyFont="1" applyBorder="1" applyAlignment="1">
      <alignment horizontal="center" vertical="center" wrapText="1"/>
    </xf>
    <xf numFmtId="38" fontId="3" fillId="0" borderId="8" xfId="3" applyNumberFormat="1" applyFont="1" applyBorder="1" applyAlignment="1">
      <alignment horizontal="center" vertical="center" wrapText="1"/>
    </xf>
    <xf numFmtId="38" fontId="15" fillId="0" borderId="6" xfId="3" applyNumberFormat="1" applyFont="1" applyBorder="1" applyAlignment="1">
      <alignment horizontal="center" vertical="center" wrapText="1"/>
    </xf>
    <xf numFmtId="38" fontId="15" fillId="0" borderId="7" xfId="3" applyNumberFormat="1" applyFont="1" applyBorder="1" applyAlignment="1">
      <alignment horizontal="center" vertical="center" wrapText="1"/>
    </xf>
    <xf numFmtId="38" fontId="15" fillId="0" borderId="8" xfId="3" applyNumberFormat="1" applyFont="1" applyBorder="1" applyAlignment="1">
      <alignment horizontal="center" vertical="center" wrapText="1"/>
    </xf>
    <xf numFmtId="0" fontId="15" fillId="0" borderId="6"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13" fillId="0" borderId="13" xfId="3" applyFont="1" applyBorder="1" applyAlignment="1">
      <alignment horizontal="left" vertical="center" wrapText="1"/>
    </xf>
    <xf numFmtId="0" fontId="13" fillId="0" borderId="23" xfId="3" applyFont="1" applyBorder="1" applyAlignment="1">
      <alignment horizontal="left" vertical="center" wrapText="1"/>
    </xf>
    <xf numFmtId="0" fontId="13" fillId="0" borderId="31" xfId="3" applyFont="1" applyBorder="1" applyAlignment="1">
      <alignment horizontal="left" vertical="center" wrapText="1"/>
    </xf>
    <xf numFmtId="0" fontId="13" fillId="0" borderId="14" xfId="3" applyFont="1" applyBorder="1" applyAlignment="1">
      <alignment horizontal="left" vertical="center" wrapText="1"/>
    </xf>
    <xf numFmtId="0" fontId="13" fillId="0" borderId="24" xfId="3" applyFont="1" applyBorder="1" applyAlignment="1">
      <alignment horizontal="left" vertical="center" wrapText="1"/>
    </xf>
    <xf numFmtId="0" fontId="13" fillId="0" borderId="32" xfId="3" applyFont="1" applyBorder="1" applyAlignment="1">
      <alignment horizontal="left" vertical="center" wrapText="1"/>
    </xf>
    <xf numFmtId="0" fontId="3" fillId="0" borderId="15" xfId="3" applyFont="1" applyBorder="1" applyAlignment="1">
      <alignment horizontal="left" vertical="center" wrapText="1"/>
    </xf>
    <xf numFmtId="0" fontId="3" fillId="0" borderId="16" xfId="3" applyFont="1" applyBorder="1" applyAlignment="1">
      <alignment horizontal="left" vertical="center" wrapText="1"/>
    </xf>
    <xf numFmtId="0" fontId="3" fillId="0" borderId="17" xfId="3" applyFont="1" applyBorder="1" applyAlignment="1">
      <alignment horizontal="left" vertical="center" wrapText="1"/>
    </xf>
    <xf numFmtId="0" fontId="16" fillId="0" borderId="18"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9" xfId="3" applyFont="1" applyBorder="1" applyAlignment="1">
      <alignment horizontal="center" vertical="center" wrapText="1"/>
    </xf>
    <xf numFmtId="0" fontId="14" fillId="0" borderId="5" xfId="3" applyFont="1" applyBorder="1" applyAlignment="1">
      <alignment horizontal="left" vertical="center" wrapText="1"/>
    </xf>
    <xf numFmtId="0" fontId="3" fillId="0" borderId="33" xfId="3" applyFont="1" applyBorder="1" applyAlignment="1">
      <alignment horizontal="left" vertical="center" wrapText="1"/>
    </xf>
    <xf numFmtId="0" fontId="3" fillId="0" borderId="34" xfId="3" applyFont="1" applyBorder="1" applyAlignment="1">
      <alignment horizontal="left" vertical="center" wrapText="1"/>
    </xf>
    <xf numFmtId="0" fontId="3" fillId="0" borderId="35" xfId="3" applyFont="1" applyBorder="1" applyAlignment="1">
      <alignment horizontal="left" vertical="center" wrapText="1"/>
    </xf>
    <xf numFmtId="0" fontId="16" fillId="0" borderId="36"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7" xfId="3" applyFont="1" applyBorder="1" applyAlignment="1">
      <alignment horizontal="center" vertical="center" wrapText="1"/>
    </xf>
    <xf numFmtId="0" fontId="4" fillId="0" borderId="38" xfId="3" applyFont="1" applyBorder="1" applyAlignment="1">
      <alignment horizontal="left" vertical="center" wrapText="1"/>
    </xf>
    <xf numFmtId="0" fontId="4" fillId="0" borderId="39" xfId="3" applyFont="1" applyBorder="1" applyAlignment="1">
      <alignment horizontal="left" vertical="center" wrapText="1"/>
    </xf>
    <xf numFmtId="0" fontId="19" fillId="0" borderId="39" xfId="3" applyFont="1" applyBorder="1" applyAlignment="1">
      <alignment horizontal="center" vertical="center" wrapText="1"/>
    </xf>
    <xf numFmtId="0" fontId="19" fillId="0" borderId="40" xfId="3" applyFont="1" applyBorder="1" applyAlignment="1">
      <alignment horizontal="center" vertical="center" wrapText="1"/>
    </xf>
    <xf numFmtId="0" fontId="4" fillId="0" borderId="20" xfId="3" applyFont="1" applyBorder="1" applyAlignment="1">
      <alignment horizontal="left" vertical="center" wrapText="1"/>
    </xf>
    <xf numFmtId="0" fontId="4" fillId="0" borderId="21" xfId="3" applyFont="1" applyBorder="1" applyAlignment="1">
      <alignment horizontal="left" vertical="center" wrapText="1"/>
    </xf>
    <xf numFmtId="0" fontId="19" fillId="0" borderId="21" xfId="3" applyFont="1" applyBorder="1" applyAlignment="1">
      <alignment horizontal="center" vertical="center" wrapText="1"/>
    </xf>
    <xf numFmtId="0" fontId="19" fillId="0" borderId="22" xfId="3" applyFont="1" applyBorder="1" applyAlignment="1">
      <alignment horizontal="center"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16" fillId="0" borderId="27"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28" xfId="3" applyFont="1" applyBorder="1" applyAlignment="1">
      <alignment horizontal="center" vertical="center" wrapText="1"/>
    </xf>
    <xf numFmtId="0" fontId="4" fillId="0" borderId="29" xfId="3" applyFont="1" applyBorder="1" applyAlignment="1">
      <alignment horizontal="left" vertical="center" wrapText="1"/>
    </xf>
    <xf numFmtId="0" fontId="4" fillId="0" borderId="11" xfId="3" applyFont="1" applyBorder="1" applyAlignment="1">
      <alignment horizontal="left" vertical="center" wrapText="1"/>
    </xf>
    <xf numFmtId="0" fontId="19" fillId="0" borderId="11" xfId="3" applyFont="1" applyBorder="1" applyAlignment="1">
      <alignment horizontal="center" vertical="center" wrapText="1"/>
    </xf>
    <xf numFmtId="0" fontId="19" fillId="0" borderId="30" xfId="3" applyFont="1" applyBorder="1" applyAlignment="1">
      <alignment horizontal="center" vertical="center" wrapText="1"/>
    </xf>
    <xf numFmtId="0" fontId="13" fillId="0" borderId="9" xfId="3" applyFont="1" applyBorder="1" applyAlignment="1">
      <alignment horizontal="left" vertical="center" wrapText="1"/>
    </xf>
    <xf numFmtId="0" fontId="16" fillId="0" borderId="15" xfId="3" applyFont="1" applyBorder="1" applyAlignment="1">
      <alignment horizontal="center" vertical="center" wrapText="1"/>
    </xf>
    <xf numFmtId="0" fontId="19" fillId="0" borderId="15" xfId="3" applyFont="1" applyBorder="1" applyAlignment="1">
      <alignment horizontal="center" vertical="center" wrapText="1"/>
    </xf>
    <xf numFmtId="0" fontId="19" fillId="0" borderId="16" xfId="3" applyFont="1" applyBorder="1" applyAlignment="1">
      <alignment horizontal="center" vertical="center" wrapText="1"/>
    </xf>
    <xf numFmtId="0" fontId="19" fillId="0" borderId="19"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35"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7" xfId="3" applyFont="1" applyBorder="1" applyAlignment="1">
      <alignment horizontal="center" vertical="center" wrapText="1"/>
    </xf>
    <xf numFmtId="0" fontId="15" fillId="0" borderId="33" xfId="3" applyFont="1" applyBorder="1" applyAlignment="1">
      <alignment horizontal="center" vertical="center" wrapText="1"/>
    </xf>
    <xf numFmtId="0" fontId="15" fillId="0" borderId="34" xfId="3" applyFont="1" applyBorder="1" applyAlignment="1">
      <alignment horizontal="center" vertical="center" wrapText="1"/>
    </xf>
    <xf numFmtId="0" fontId="15" fillId="0" borderId="37" xfId="3" applyFont="1" applyBorder="1" applyAlignment="1">
      <alignment horizontal="center" vertical="center" wrapText="1"/>
    </xf>
    <xf numFmtId="0" fontId="3" fillId="0" borderId="41" xfId="3" applyFont="1" applyBorder="1" applyAlignment="1">
      <alignment horizontal="left" vertical="center" wrapText="1"/>
    </xf>
    <xf numFmtId="0" fontId="3" fillId="0" borderId="42" xfId="3" applyFont="1" applyBorder="1" applyAlignment="1">
      <alignment horizontal="left" vertical="center" wrapText="1"/>
    </xf>
    <xf numFmtId="0" fontId="3" fillId="0" borderId="43" xfId="3" applyFont="1" applyBorder="1" applyAlignment="1">
      <alignment horizontal="left" vertical="center" wrapText="1"/>
    </xf>
    <xf numFmtId="0" fontId="3" fillId="0" borderId="44" xfId="3" applyFont="1" applyBorder="1" applyAlignment="1">
      <alignment horizontal="left" vertical="center" wrapText="1"/>
    </xf>
    <xf numFmtId="0" fontId="3" fillId="0" borderId="45" xfId="3" applyFont="1" applyBorder="1" applyAlignment="1">
      <alignment horizontal="left" vertical="center" wrapText="1"/>
    </xf>
    <xf numFmtId="0" fontId="3" fillId="0" borderId="46" xfId="3" applyFont="1" applyBorder="1" applyAlignment="1">
      <alignment horizontal="left" vertical="center" wrapText="1"/>
    </xf>
    <xf numFmtId="0" fontId="3" fillId="0" borderId="47"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19" fillId="0" borderId="18" xfId="3" applyFont="1" applyBorder="1" applyAlignment="1">
      <alignment horizontal="center" vertical="center" wrapText="1"/>
    </xf>
    <xf numFmtId="0" fontId="3" fillId="0" borderId="27" xfId="3" applyFont="1" applyBorder="1" applyAlignment="1">
      <alignment horizontal="left" vertical="center" wrapText="1"/>
    </xf>
    <xf numFmtId="0" fontId="3" fillId="0" borderId="28" xfId="3" applyFont="1" applyBorder="1" applyAlignment="1">
      <alignment horizontal="left" vertical="center" wrapText="1"/>
    </xf>
    <xf numFmtId="0" fontId="15" fillId="0" borderId="27" xfId="3" applyFont="1" applyBorder="1" applyAlignment="1">
      <alignment horizontal="center" vertical="center" wrapText="1"/>
    </xf>
    <xf numFmtId="0" fontId="15" fillId="0" borderId="26" xfId="3" applyFont="1" applyBorder="1" applyAlignment="1">
      <alignment horizontal="center" vertical="center" wrapText="1"/>
    </xf>
    <xf numFmtId="0" fontId="15" fillId="0" borderId="28" xfId="3" applyFont="1" applyBorder="1" applyAlignment="1">
      <alignment horizontal="center" vertical="center" wrapText="1"/>
    </xf>
    <xf numFmtId="0" fontId="19" fillId="0" borderId="27" xfId="3" applyFont="1" applyBorder="1" applyAlignment="1">
      <alignment horizontal="center" vertical="center" wrapText="1"/>
    </xf>
    <xf numFmtId="0" fontId="19" fillId="0" borderId="26" xfId="3" applyFont="1" applyBorder="1" applyAlignment="1">
      <alignment horizontal="center" vertical="center" wrapText="1"/>
    </xf>
    <xf numFmtId="0" fontId="19" fillId="0" borderId="28" xfId="3" applyFont="1" applyBorder="1" applyAlignment="1">
      <alignment horizontal="center" vertical="center" wrapText="1"/>
    </xf>
    <xf numFmtId="0" fontId="3" fillId="0" borderId="36" xfId="3" applyFont="1" applyBorder="1" applyAlignment="1">
      <alignment horizontal="left" vertical="center" wrapText="1"/>
    </xf>
    <xf numFmtId="0" fontId="15" fillId="0" borderId="36" xfId="3" applyFont="1" applyBorder="1" applyAlignment="1">
      <alignment horizontal="center" vertical="center" wrapText="1"/>
    </xf>
    <xf numFmtId="0" fontId="3" fillId="0" borderId="50" xfId="3" applyFont="1" applyBorder="1" applyAlignment="1">
      <alignment horizontal="left" vertical="center" wrapText="1"/>
    </xf>
    <xf numFmtId="0" fontId="3" fillId="0" borderId="51" xfId="3" applyFont="1" applyBorder="1" applyAlignment="1">
      <alignment horizontal="left" vertical="center" wrapText="1"/>
    </xf>
    <xf numFmtId="0" fontId="3" fillId="0" borderId="52" xfId="3" applyFont="1" applyBorder="1" applyAlignment="1">
      <alignment horizontal="left" vertical="center" wrapText="1"/>
    </xf>
    <xf numFmtId="0" fontId="21" fillId="0" borderId="21" xfId="3" applyFont="1" applyBorder="1" applyAlignment="1">
      <alignment horizontal="center" vertical="center" wrapText="1"/>
    </xf>
    <xf numFmtId="0" fontId="21" fillId="0" borderId="22" xfId="3" applyFont="1" applyBorder="1" applyAlignment="1">
      <alignment horizontal="center" vertical="center" wrapText="1"/>
    </xf>
    <xf numFmtId="0" fontId="4" fillId="0" borderId="5" xfId="3" applyFont="1" applyBorder="1" applyAlignment="1">
      <alignment horizontal="center" vertical="center" wrapText="1"/>
    </xf>
    <xf numFmtId="0" fontId="20" fillId="0" borderId="10" xfId="3" applyFont="1" applyBorder="1" applyAlignment="1">
      <alignment horizontal="left" vertical="center" wrapText="1"/>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17" fillId="0" borderId="15" xfId="3" applyFont="1" applyBorder="1" applyAlignment="1">
      <alignment horizontal="center" vertical="center" wrapText="1"/>
    </xf>
    <xf numFmtId="0" fontId="17" fillId="0" borderId="17"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16" xfId="3" applyFont="1" applyBorder="1" applyAlignment="1">
      <alignment horizontal="center" vertical="center" wrapText="1"/>
    </xf>
    <xf numFmtId="0" fontId="3" fillId="0" borderId="10" xfId="3" applyFont="1" applyBorder="1" applyAlignment="1">
      <alignment horizontal="left" vertical="top" wrapText="1"/>
    </xf>
    <xf numFmtId="0" fontId="3" fillId="0" borderId="11" xfId="3" applyFont="1" applyBorder="1" applyAlignment="1">
      <alignment horizontal="left" vertical="top" wrapText="1"/>
    </xf>
    <xf numFmtId="0" fontId="3" fillId="0" borderId="12" xfId="3" applyFont="1" applyBorder="1" applyAlignment="1">
      <alignment horizontal="left" vertical="top" wrapText="1"/>
    </xf>
    <xf numFmtId="38" fontId="3" fillId="0" borderId="33" xfId="3" applyNumberFormat="1" applyFont="1" applyBorder="1" applyAlignment="1">
      <alignment horizontal="left" vertical="center" wrapText="1"/>
    </xf>
    <xf numFmtId="38" fontId="3" fillId="0" borderId="35" xfId="3" applyNumberFormat="1" applyFont="1" applyBorder="1" applyAlignment="1">
      <alignment horizontal="left" vertical="center" wrapText="1"/>
    </xf>
    <xf numFmtId="38" fontId="3" fillId="0" borderId="36" xfId="3" applyNumberFormat="1" applyFont="1" applyBorder="1" applyAlignment="1">
      <alignment horizontal="left" vertical="center" wrapText="1"/>
    </xf>
    <xf numFmtId="38" fontId="3" fillId="0" borderId="34" xfId="3" applyNumberFormat="1" applyFont="1" applyBorder="1" applyAlignment="1">
      <alignment horizontal="left" vertical="center" wrapText="1"/>
    </xf>
    <xf numFmtId="0" fontId="17" fillId="0" borderId="19" xfId="3" applyFont="1" applyBorder="1" applyAlignment="1">
      <alignment horizontal="center" vertical="center" wrapText="1"/>
    </xf>
    <xf numFmtId="0" fontId="21" fillId="0" borderId="20" xfId="3" applyFont="1" applyBorder="1" applyAlignment="1">
      <alignment horizontal="center" vertical="center" wrapText="1"/>
    </xf>
    <xf numFmtId="164" fontId="15" fillId="0" borderId="5" xfId="2" applyNumberFormat="1" applyFont="1" applyBorder="1" applyAlignment="1">
      <alignment horizontal="center" vertical="center" wrapText="1"/>
    </xf>
    <xf numFmtId="38" fontId="15" fillId="0" borderId="5" xfId="3" applyNumberFormat="1" applyFont="1" applyBorder="1" applyAlignment="1">
      <alignment horizontal="center" vertical="center" wrapText="1"/>
    </xf>
    <xf numFmtId="40" fontId="3" fillId="0" borderId="6" xfId="3" applyNumberFormat="1" applyFont="1" applyBorder="1" applyAlignment="1">
      <alignment horizontal="center" vertical="center" wrapText="1"/>
    </xf>
    <xf numFmtId="40" fontId="3" fillId="0" borderId="7" xfId="3" applyNumberFormat="1" applyFont="1" applyBorder="1" applyAlignment="1">
      <alignment horizontal="center" vertical="center" wrapText="1"/>
    </xf>
    <xf numFmtId="40" fontId="3" fillId="0" borderId="8" xfId="3" applyNumberFormat="1" applyFont="1" applyBorder="1" applyAlignment="1">
      <alignment horizontal="center" vertical="center" wrapText="1"/>
    </xf>
    <xf numFmtId="40" fontId="15" fillId="0" borderId="5" xfId="3" applyNumberFormat="1" applyFont="1" applyBorder="1" applyAlignment="1">
      <alignment horizontal="center" vertical="center" wrapText="1"/>
    </xf>
    <xf numFmtId="38" fontId="3" fillId="0" borderId="37" xfId="3" applyNumberFormat="1" applyFont="1" applyBorder="1" applyAlignment="1">
      <alignment horizontal="left" vertical="center" wrapText="1"/>
    </xf>
    <xf numFmtId="38" fontId="23" fillId="0" borderId="38" xfId="3" applyNumberFormat="1" applyFont="1" applyBorder="1" applyAlignment="1">
      <alignment horizontal="center" vertical="center" wrapText="1"/>
    </xf>
    <xf numFmtId="0" fontId="23" fillId="0" borderId="39" xfId="3" applyFont="1" applyBorder="1" applyAlignment="1">
      <alignment horizontal="center" vertical="center" wrapText="1"/>
    </xf>
    <xf numFmtId="38" fontId="23" fillId="0" borderId="39" xfId="3" applyNumberFormat="1" applyFont="1" applyBorder="1" applyAlignment="1">
      <alignment horizontal="center" vertical="center" wrapText="1"/>
    </xf>
    <xf numFmtId="0" fontId="23" fillId="0" borderId="40" xfId="3" applyFont="1" applyBorder="1" applyAlignment="1">
      <alignment horizontal="center" vertical="center" wrapText="1"/>
    </xf>
    <xf numFmtId="0" fontId="13" fillId="0" borderId="14"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32" xfId="3" applyFont="1" applyBorder="1" applyAlignment="1">
      <alignment horizontal="center" vertical="center" wrapText="1"/>
    </xf>
    <xf numFmtId="164" fontId="3" fillId="0" borderId="6" xfId="2" applyNumberFormat="1" applyFont="1" applyBorder="1" applyAlignment="1">
      <alignment horizontal="center" vertical="center" wrapText="1"/>
    </xf>
    <xf numFmtId="164" fontId="3" fillId="0" borderId="7" xfId="2" applyNumberFormat="1" applyFont="1" applyBorder="1" applyAlignment="1">
      <alignment horizontal="center" vertical="center" wrapText="1"/>
    </xf>
    <xf numFmtId="164" fontId="3" fillId="0" borderId="8" xfId="2" applyNumberFormat="1" applyFont="1" applyBorder="1" applyAlignment="1">
      <alignment horizontal="center" vertical="center" wrapText="1"/>
    </xf>
    <xf numFmtId="38" fontId="15" fillId="0" borderId="11" xfId="3" applyNumberFormat="1" applyFont="1" applyBorder="1" applyAlignment="1">
      <alignment horizontal="center" vertical="center" wrapText="1"/>
    </xf>
    <xf numFmtId="0" fontId="15" fillId="0" borderId="11" xfId="3" applyFont="1" applyBorder="1" applyAlignment="1">
      <alignment horizontal="center" vertical="center" wrapText="1"/>
    </xf>
    <xf numFmtId="0" fontId="15" fillId="0" borderId="30" xfId="3" applyFont="1" applyBorder="1" applyAlignment="1">
      <alignment horizontal="center" vertical="center" wrapText="1"/>
    </xf>
    <xf numFmtId="38" fontId="3" fillId="0" borderId="36" xfId="3" applyNumberFormat="1" applyFont="1" applyBorder="1" applyAlignment="1">
      <alignment horizontal="center" vertical="center" wrapText="1"/>
    </xf>
    <xf numFmtId="38" fontId="3" fillId="0" borderId="34" xfId="3" applyNumberFormat="1" applyFont="1" applyBorder="1" applyAlignment="1">
      <alignment horizontal="center" vertical="center" wrapText="1"/>
    </xf>
    <xf numFmtId="38" fontId="3" fillId="0" borderId="37" xfId="3" applyNumberFormat="1" applyFont="1" applyBorder="1" applyAlignment="1">
      <alignment horizontal="center" vertical="center" wrapText="1"/>
    </xf>
    <xf numFmtId="38" fontId="3" fillId="0" borderId="18" xfId="3" applyNumberFormat="1" applyFont="1" applyBorder="1" applyAlignment="1">
      <alignment horizontal="center" vertical="center" wrapText="1"/>
    </xf>
    <xf numFmtId="38" fontId="3" fillId="0" borderId="16" xfId="3" applyNumberFormat="1" applyFont="1" applyBorder="1" applyAlignment="1">
      <alignment horizontal="center" vertical="center" wrapText="1"/>
    </xf>
    <xf numFmtId="38" fontId="3" fillId="0" borderId="19" xfId="3" applyNumberFormat="1" applyFont="1" applyBorder="1" applyAlignment="1">
      <alignment horizontal="center" vertical="center" wrapText="1"/>
    </xf>
    <xf numFmtId="38" fontId="15" fillId="0" borderId="21" xfId="3" applyNumberFormat="1" applyFont="1" applyBorder="1" applyAlignment="1">
      <alignment horizontal="center" vertical="center" wrapText="1"/>
    </xf>
    <xf numFmtId="0" fontId="15" fillId="0" borderId="21" xfId="3" applyFont="1" applyBorder="1" applyAlignment="1">
      <alignment horizontal="center" vertical="center" wrapText="1"/>
    </xf>
    <xf numFmtId="0" fontId="15" fillId="0" borderId="22" xfId="3" applyFont="1" applyBorder="1" applyAlignment="1">
      <alignment horizontal="center" vertical="center" wrapText="1"/>
    </xf>
    <xf numFmtId="38" fontId="3" fillId="0" borderId="25" xfId="3" applyNumberFormat="1" applyFont="1" applyBorder="1" applyAlignment="1">
      <alignment horizontal="left" vertical="center" wrapText="1"/>
    </xf>
    <xf numFmtId="38" fontId="3" fillId="0" borderId="26" xfId="3" applyNumberFormat="1" applyFont="1" applyBorder="1" applyAlignment="1">
      <alignment horizontal="left" vertical="center" wrapText="1"/>
    </xf>
    <xf numFmtId="38" fontId="3" fillId="0" borderId="10" xfId="3" applyNumberFormat="1" applyFont="1" applyBorder="1" applyAlignment="1">
      <alignment horizontal="left" vertical="center" wrapText="1"/>
    </xf>
    <xf numFmtId="38" fontId="3" fillId="0" borderId="27" xfId="3" applyNumberFormat="1" applyFont="1" applyBorder="1" applyAlignment="1">
      <alignment horizontal="center" vertical="center" wrapText="1"/>
    </xf>
    <xf numFmtId="38" fontId="3" fillId="0" borderId="26" xfId="3" applyNumberFormat="1" applyFont="1" applyBorder="1" applyAlignment="1">
      <alignment horizontal="center" vertical="center" wrapText="1"/>
    </xf>
    <xf numFmtId="38" fontId="3" fillId="0" borderId="28" xfId="3" applyNumberFormat="1" applyFont="1" applyBorder="1" applyAlignment="1">
      <alignment horizontal="center" vertical="center" wrapText="1"/>
    </xf>
    <xf numFmtId="38" fontId="4" fillId="0" borderId="29" xfId="3" applyNumberFormat="1" applyFont="1" applyBorder="1" applyAlignment="1">
      <alignment horizontal="left" vertical="center" wrapText="1"/>
    </xf>
    <xf numFmtId="0" fontId="4" fillId="0" borderId="20"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7" xfId="3" applyFont="1" applyBorder="1" applyAlignment="1">
      <alignment horizontal="center" vertical="center" wrapText="1"/>
    </xf>
    <xf numFmtId="0" fontId="17" fillId="0" borderId="36" xfId="3" applyFont="1" applyBorder="1" applyAlignment="1">
      <alignment horizontal="left" vertical="center" wrapText="1"/>
    </xf>
    <xf numFmtId="0" fontId="17" fillId="0" borderId="37" xfId="3" applyFont="1" applyBorder="1" applyAlignment="1">
      <alignment horizontal="left" vertical="center" wrapText="1"/>
    </xf>
    <xf numFmtId="38" fontId="25" fillId="0" borderId="36" xfId="1" applyNumberFormat="1" applyFont="1" applyBorder="1" applyAlignment="1">
      <alignment horizontal="left" vertical="center" wrapText="1"/>
    </xf>
    <xf numFmtId="38" fontId="25" fillId="0" borderId="34" xfId="1" applyNumberFormat="1" applyFont="1" applyBorder="1" applyAlignment="1">
      <alignment horizontal="left" vertical="center" wrapText="1"/>
    </xf>
    <xf numFmtId="38" fontId="25" fillId="0" borderId="37" xfId="1" applyNumberFormat="1" applyFont="1" applyBorder="1" applyAlignment="1">
      <alignment horizontal="left" vertical="center" wrapText="1"/>
    </xf>
    <xf numFmtId="0" fontId="27" fillId="0" borderId="39" xfId="3" applyFont="1" applyBorder="1" applyAlignment="1">
      <alignment horizontal="left" vertical="center" wrapText="1"/>
    </xf>
    <xf numFmtId="0" fontId="27" fillId="0" borderId="40" xfId="3" applyFont="1" applyBorder="1" applyAlignment="1">
      <alignment horizontal="left" vertical="center" wrapText="1"/>
    </xf>
    <xf numFmtId="0" fontId="21" fillId="0" borderId="39" xfId="3" applyFont="1" applyBorder="1" applyAlignment="1">
      <alignment horizontal="left" vertical="center" wrapText="1"/>
    </xf>
    <xf numFmtId="0" fontId="21" fillId="0" borderId="40" xfId="3" applyFont="1" applyBorder="1" applyAlignment="1">
      <alignment horizontal="left" vertical="center" wrapText="1"/>
    </xf>
    <xf numFmtId="38" fontId="21" fillId="0" borderId="33" xfId="1" applyNumberFormat="1" applyFont="1" applyBorder="1" applyAlignment="1">
      <alignment horizontal="center" vertical="center" wrapText="1"/>
    </xf>
    <xf numFmtId="38" fontId="21" fillId="0" borderId="34" xfId="1" applyNumberFormat="1" applyFont="1" applyBorder="1" applyAlignment="1">
      <alignment horizontal="center" vertical="center" wrapText="1"/>
    </xf>
    <xf numFmtId="38" fontId="21" fillId="0" borderId="37" xfId="1" applyNumberFormat="1" applyFont="1" applyBorder="1" applyAlignment="1">
      <alignment horizontal="center" vertical="center" wrapText="1"/>
    </xf>
    <xf numFmtId="0" fontId="3" fillId="0" borderId="15"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9" xfId="3" applyFont="1" applyBorder="1" applyAlignment="1">
      <alignment horizontal="center" vertical="center" wrapText="1"/>
    </xf>
    <xf numFmtId="0" fontId="33" fillId="0" borderId="5" xfId="3" applyFont="1" applyBorder="1" applyAlignment="1">
      <alignment horizontal="center" vertical="center" wrapText="1"/>
    </xf>
    <xf numFmtId="0" fontId="3" fillId="0" borderId="5" xfId="3" applyFont="1" applyBorder="1" applyAlignment="1">
      <alignment horizontal="center" vertical="center" wrapText="1"/>
    </xf>
    <xf numFmtId="0" fontId="29"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center" vertical="center"/>
    </xf>
    <xf numFmtId="38" fontId="33" fillId="0" borderId="6" xfId="3" applyNumberFormat="1" applyFont="1" applyBorder="1" applyAlignment="1">
      <alignment horizontal="center" vertical="center" wrapText="1"/>
    </xf>
    <xf numFmtId="38" fontId="33" fillId="0" borderId="7" xfId="3" applyNumberFormat="1" applyFont="1" applyBorder="1" applyAlignment="1">
      <alignment horizontal="center" vertical="center" wrapText="1"/>
    </xf>
    <xf numFmtId="38" fontId="33" fillId="0" borderId="8" xfId="3" applyNumberFormat="1" applyFont="1" applyBorder="1" applyAlignment="1">
      <alignment horizontal="center" vertical="center" wrapText="1"/>
    </xf>
    <xf numFmtId="0" fontId="34" fillId="0" borderId="11" xfId="4" applyFont="1" applyBorder="1" applyAlignment="1">
      <alignment horizontal="center" vertical="center" wrapText="1"/>
    </xf>
    <xf numFmtId="0" fontId="32" fillId="0" borderId="5" xfId="3" applyFont="1" applyBorder="1" applyAlignment="1">
      <alignment horizontal="left"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0" fontId="36" fillId="0" borderId="21" xfId="3" applyFont="1" applyBorder="1" applyAlignment="1">
      <alignment horizontal="center" vertical="center" wrapText="1"/>
    </xf>
    <xf numFmtId="0" fontId="36" fillId="0" borderId="22" xfId="3" applyFont="1" applyBorder="1" applyAlignment="1">
      <alignment horizontal="center" vertical="center" wrapText="1"/>
    </xf>
    <xf numFmtId="0" fontId="13" fillId="0" borderId="5" xfId="3" applyFont="1" applyBorder="1" applyAlignment="1">
      <alignment horizontal="left" vertical="center" wrapText="1"/>
    </xf>
    <xf numFmtId="0" fontId="6" fillId="0" borderId="38" xfId="3" applyFont="1" applyBorder="1" applyAlignment="1">
      <alignment horizontal="left" vertical="center" wrapText="1"/>
    </xf>
    <xf numFmtId="0" fontId="6" fillId="0" borderId="39" xfId="3" applyFont="1" applyBorder="1" applyAlignment="1">
      <alignment horizontal="left" vertical="center" wrapText="1"/>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3" fillId="0" borderId="38" xfId="3" applyFont="1" applyBorder="1" applyAlignment="1">
      <alignment horizontal="left" vertical="center" wrapText="1"/>
    </xf>
    <xf numFmtId="0" fontId="3" fillId="0" borderId="39" xfId="3" applyFont="1" applyBorder="1" applyAlignment="1">
      <alignment horizontal="left" vertical="center" wrapText="1"/>
    </xf>
    <xf numFmtId="0" fontId="16" fillId="0" borderId="39" xfId="3" applyFont="1" applyBorder="1" applyAlignment="1">
      <alignment horizontal="center" vertical="center" wrapText="1"/>
    </xf>
    <xf numFmtId="0" fontId="16" fillId="0" borderId="40" xfId="3" applyFont="1" applyBorder="1" applyAlignment="1">
      <alignment horizontal="center"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0" fontId="16" fillId="0" borderId="21" xfId="3" applyFont="1" applyBorder="1" applyAlignment="1">
      <alignment horizontal="center" vertical="center" wrapText="1"/>
    </xf>
    <xf numFmtId="0" fontId="16" fillId="0" borderId="22" xfId="3" applyFont="1" applyBorder="1" applyAlignment="1">
      <alignment horizontal="center" vertical="center" wrapText="1"/>
    </xf>
    <xf numFmtId="0" fontId="6" fillId="0" borderId="29" xfId="3" applyFont="1" applyBorder="1" applyAlignment="1">
      <alignment horizontal="left" vertical="center" wrapText="1"/>
    </xf>
    <xf numFmtId="0" fontId="6" fillId="0" borderId="11" xfId="3" applyFont="1" applyBorder="1" applyAlignment="1">
      <alignment horizontal="left" vertical="center" wrapText="1"/>
    </xf>
    <xf numFmtId="0" fontId="36" fillId="0" borderId="11" xfId="3" applyFont="1" applyBorder="1" applyAlignment="1">
      <alignment horizontal="center" vertical="center" wrapText="1"/>
    </xf>
    <xf numFmtId="0" fontId="36" fillId="0" borderId="30" xfId="3" applyFont="1" applyBorder="1" applyAlignment="1">
      <alignment horizontal="center" vertical="center" wrapText="1"/>
    </xf>
    <xf numFmtId="0" fontId="3" fillId="0" borderId="29" xfId="3" applyFont="1" applyBorder="1" applyAlignment="1">
      <alignment horizontal="left" vertical="center" wrapText="1"/>
    </xf>
    <xf numFmtId="0" fontId="16" fillId="0" borderId="11" xfId="3" applyFont="1" applyBorder="1" applyAlignment="1">
      <alignment horizontal="center" vertical="center" wrapText="1"/>
    </xf>
    <xf numFmtId="0" fontId="16" fillId="0" borderId="30" xfId="3" applyFont="1" applyBorder="1" applyAlignment="1">
      <alignment horizontal="center" vertical="center" wrapText="1"/>
    </xf>
    <xf numFmtId="0" fontId="36" fillId="0" borderId="15" xfId="3" applyFont="1" applyBorder="1" applyAlignment="1">
      <alignment horizontal="center" vertical="center" wrapText="1"/>
    </xf>
    <xf numFmtId="0" fontId="36" fillId="0" borderId="16" xfId="3" applyFont="1" applyBorder="1" applyAlignment="1">
      <alignment horizontal="center" vertical="center" wrapText="1"/>
    </xf>
    <xf numFmtId="0" fontId="36" fillId="0" borderId="19" xfId="3" applyFont="1" applyBorder="1" applyAlignment="1">
      <alignment horizontal="center" vertical="center" wrapText="1"/>
    </xf>
    <xf numFmtId="0" fontId="16" fillId="0" borderId="20" xfId="3" applyFont="1" applyBorder="1" applyAlignment="1">
      <alignment horizontal="center" vertical="center" wrapText="1"/>
    </xf>
    <xf numFmtId="0" fontId="33" fillId="0" borderId="33" xfId="3" applyFont="1" applyBorder="1" applyAlignment="1">
      <alignment horizontal="center" vertical="center" wrapText="1"/>
    </xf>
    <xf numFmtId="0" fontId="33" fillId="0" borderId="34" xfId="3" applyFont="1" applyBorder="1" applyAlignment="1">
      <alignment horizontal="center" vertical="center" wrapText="1"/>
    </xf>
    <xf numFmtId="0" fontId="33" fillId="0" borderId="37" xfId="3" applyFont="1" applyBorder="1" applyAlignment="1">
      <alignment horizontal="center" vertical="center" wrapText="1"/>
    </xf>
    <xf numFmtId="0" fontId="17" fillId="0" borderId="38" xfId="3" applyFont="1" applyBorder="1" applyAlignment="1">
      <alignment horizontal="center" vertical="center" wrapText="1"/>
    </xf>
    <xf numFmtId="0" fontId="17" fillId="0" borderId="39" xfId="3" applyFont="1" applyBorder="1" applyAlignment="1">
      <alignment horizontal="center" vertical="center" wrapText="1"/>
    </xf>
    <xf numFmtId="0" fontId="3" fillId="0" borderId="39" xfId="3" applyFont="1" applyBorder="1" applyAlignment="1">
      <alignment horizontal="center" vertical="center" wrapText="1"/>
    </xf>
    <xf numFmtId="0" fontId="3" fillId="0" borderId="40" xfId="3" applyFont="1" applyBorder="1" applyAlignment="1">
      <alignment horizontal="center" vertical="center" wrapText="1"/>
    </xf>
    <xf numFmtId="0" fontId="36" fillId="0" borderId="18" xfId="3" applyFont="1" applyBorder="1" applyAlignment="1">
      <alignment horizontal="center" vertical="center" wrapText="1"/>
    </xf>
    <xf numFmtId="0" fontId="33" fillId="0" borderId="27" xfId="3" applyFont="1" applyBorder="1" applyAlignment="1">
      <alignment horizontal="center" vertical="center" wrapText="1"/>
    </xf>
    <xf numFmtId="0" fontId="33" fillId="0" borderId="26" xfId="3" applyFont="1" applyBorder="1" applyAlignment="1">
      <alignment horizontal="center" vertical="center" wrapText="1"/>
    </xf>
    <xf numFmtId="0" fontId="33" fillId="0" borderId="28" xfId="3" applyFont="1" applyBorder="1" applyAlignment="1">
      <alignment horizontal="center" vertical="center" wrapText="1"/>
    </xf>
    <xf numFmtId="0" fontId="3" fillId="0" borderId="30" xfId="3" applyFont="1" applyBorder="1" applyAlignment="1">
      <alignment horizontal="left" vertical="center" wrapText="1"/>
    </xf>
    <xf numFmtId="0" fontId="36" fillId="0" borderId="27" xfId="3" applyFont="1" applyBorder="1" applyAlignment="1">
      <alignment horizontal="center" vertical="center" wrapText="1"/>
    </xf>
    <xf numFmtId="0" fontId="36" fillId="0" borderId="26" xfId="3" applyFont="1" applyBorder="1" applyAlignment="1">
      <alignment horizontal="center" vertical="center" wrapText="1"/>
    </xf>
    <xf numFmtId="0" fontId="36" fillId="0" borderId="28" xfId="3" applyFont="1" applyBorder="1" applyAlignment="1">
      <alignment horizontal="center" vertical="center" wrapText="1"/>
    </xf>
    <xf numFmtId="0" fontId="33" fillId="0" borderId="36"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2"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21" xfId="3" applyFont="1" applyBorder="1" applyAlignment="1">
      <alignment horizontal="center" vertical="center" wrapText="1"/>
    </xf>
    <xf numFmtId="0" fontId="6" fillId="0" borderId="5" xfId="3" applyFont="1" applyBorder="1" applyAlignment="1">
      <alignment horizontal="center" vertical="center" wrapText="1"/>
    </xf>
    <xf numFmtId="38" fontId="38" fillId="0" borderId="38" xfId="3" applyNumberFormat="1" applyFont="1" applyBorder="1" applyAlignment="1">
      <alignment horizontal="center" vertical="center" wrapText="1"/>
    </xf>
    <xf numFmtId="0" fontId="38" fillId="0" borderId="39" xfId="3" applyFont="1" applyBorder="1" applyAlignment="1">
      <alignment horizontal="center" vertical="center" wrapText="1"/>
    </xf>
    <xf numFmtId="38" fontId="33" fillId="0" borderId="39" xfId="3" applyNumberFormat="1" applyFont="1" applyBorder="1" applyAlignment="1">
      <alignment horizontal="center" vertical="center" wrapText="1"/>
    </xf>
    <xf numFmtId="0" fontId="33" fillId="0" borderId="39" xfId="3" applyFont="1" applyBorder="1" applyAlignment="1">
      <alignment horizontal="center" vertical="center" wrapText="1"/>
    </xf>
    <xf numFmtId="0" fontId="37" fillId="0" borderId="22" xfId="3" applyFont="1" applyBorder="1" applyAlignment="1">
      <alignment horizontal="center" vertical="center" wrapText="1"/>
    </xf>
    <xf numFmtId="0" fontId="17" fillId="0" borderId="20" xfId="3" applyFont="1" applyBorder="1" applyAlignment="1">
      <alignment horizontal="center" vertical="center" wrapText="1"/>
    </xf>
    <xf numFmtId="164" fontId="3" fillId="0" borderId="5" xfId="2" applyNumberFormat="1" applyFont="1" applyBorder="1" applyAlignment="1">
      <alignment horizontal="center" vertical="center" wrapText="1"/>
    </xf>
    <xf numFmtId="38" fontId="33" fillId="0" borderId="5" xfId="3" applyNumberFormat="1" applyFont="1" applyBorder="1" applyAlignment="1">
      <alignment horizontal="center" vertical="center" wrapText="1"/>
    </xf>
    <xf numFmtId="38" fontId="3" fillId="0" borderId="5" xfId="3" applyNumberFormat="1" applyFont="1" applyBorder="1" applyAlignment="1">
      <alignment horizontal="center" vertical="center" wrapText="1"/>
    </xf>
    <xf numFmtId="40" fontId="33" fillId="0" borderId="5" xfId="3" applyNumberFormat="1" applyFont="1" applyBorder="1" applyAlignment="1">
      <alignment horizontal="center" vertical="center" wrapText="1"/>
    </xf>
    <xf numFmtId="40" fontId="3" fillId="0" borderId="5" xfId="3" applyNumberFormat="1" applyFont="1" applyBorder="1" applyAlignment="1">
      <alignment horizontal="center" vertical="center" wrapText="1"/>
    </xf>
    <xf numFmtId="0" fontId="33" fillId="0" borderId="40" xfId="3" applyFont="1" applyBorder="1" applyAlignment="1">
      <alignment horizontal="center" vertical="center" wrapText="1"/>
    </xf>
    <xf numFmtId="38" fontId="3" fillId="0" borderId="38" xfId="3" applyNumberFormat="1" applyFont="1" applyBorder="1" applyAlignment="1">
      <alignment horizontal="left" vertical="center" wrapText="1"/>
    </xf>
    <xf numFmtId="38" fontId="3" fillId="0" borderId="39" xfId="3" applyNumberFormat="1" applyFont="1" applyBorder="1" applyAlignment="1">
      <alignment horizontal="left" vertical="center" wrapText="1"/>
    </xf>
    <xf numFmtId="0" fontId="3" fillId="0" borderId="40" xfId="3" applyFont="1" applyBorder="1" applyAlignment="1">
      <alignment horizontal="left" vertical="center" wrapText="1"/>
    </xf>
    <xf numFmtId="0" fontId="32" fillId="0" borderId="5" xfId="3" applyFont="1" applyBorder="1" applyAlignment="1">
      <alignment horizontal="center" vertical="center" wrapText="1"/>
    </xf>
    <xf numFmtId="164" fontId="33" fillId="0" borderId="5" xfId="2" applyNumberFormat="1" applyFont="1" applyBorder="1" applyAlignment="1">
      <alignment horizontal="center" vertical="center" wrapText="1"/>
    </xf>
    <xf numFmtId="38" fontId="3" fillId="0" borderId="11" xfId="3" applyNumberFormat="1" applyFont="1" applyBorder="1" applyAlignment="1">
      <alignment horizontal="center" vertical="center" wrapText="1"/>
    </xf>
    <xf numFmtId="0" fontId="3" fillId="0" borderId="11" xfId="3" applyFont="1" applyBorder="1" applyAlignment="1">
      <alignment horizontal="center" vertical="center" wrapText="1"/>
    </xf>
    <xf numFmtId="0" fontId="3" fillId="0" borderId="30" xfId="3" applyFont="1" applyBorder="1" applyAlignment="1">
      <alignment horizontal="center" vertical="center" wrapText="1"/>
    </xf>
    <xf numFmtId="38" fontId="33" fillId="0" borderId="11" xfId="3" applyNumberFormat="1" applyFont="1" applyBorder="1" applyAlignment="1">
      <alignment horizontal="center" vertical="center" wrapText="1"/>
    </xf>
    <xf numFmtId="0" fontId="33" fillId="0" borderId="11" xfId="3" applyFont="1" applyBorder="1" applyAlignment="1">
      <alignment horizontal="center" vertical="center" wrapText="1"/>
    </xf>
    <xf numFmtId="0" fontId="33" fillId="0" borderId="30" xfId="3" applyFont="1" applyBorder="1" applyAlignment="1">
      <alignment horizontal="center" vertical="center" wrapText="1"/>
    </xf>
    <xf numFmtId="38" fontId="33" fillId="0" borderId="21" xfId="3" applyNumberFormat="1" applyFont="1" applyBorder="1" applyAlignment="1">
      <alignment horizontal="center" vertical="center" wrapText="1"/>
    </xf>
    <xf numFmtId="0" fontId="33" fillId="0" borderId="21" xfId="3" applyFont="1" applyBorder="1" applyAlignment="1">
      <alignment horizontal="center" vertical="center" wrapText="1"/>
    </xf>
    <xf numFmtId="0" fontId="33" fillId="0" borderId="22" xfId="3" applyFont="1" applyBorder="1" applyAlignment="1">
      <alignment horizontal="center" vertical="center" wrapText="1"/>
    </xf>
    <xf numFmtId="0" fontId="13" fillId="0" borderId="5" xfId="3" applyFont="1" applyBorder="1" applyAlignment="1">
      <alignment horizontal="center" vertical="center" wrapText="1"/>
    </xf>
    <xf numFmtId="38" fontId="3" fillId="0" borderId="21"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22" xfId="3" applyFont="1" applyBorder="1" applyAlignment="1">
      <alignment horizontal="center" vertical="center" wrapText="1"/>
    </xf>
    <xf numFmtId="38" fontId="6" fillId="0" borderId="29" xfId="3" applyNumberFormat="1" applyFont="1" applyBorder="1" applyAlignment="1">
      <alignment horizontal="left" vertical="center" wrapText="1"/>
    </xf>
    <xf numFmtId="38" fontId="3" fillId="0" borderId="29" xfId="3" applyNumberFormat="1" applyFont="1" applyBorder="1" applyAlignment="1">
      <alignment horizontal="left" vertical="center" wrapText="1"/>
    </xf>
    <xf numFmtId="0" fontId="3" fillId="0" borderId="20" xfId="3" applyFont="1" applyBorder="1" applyAlignment="1">
      <alignment horizontal="center" vertical="center" wrapText="1"/>
    </xf>
    <xf numFmtId="0" fontId="3" fillId="0" borderId="17" xfId="3" applyFont="1" applyBorder="1" applyAlignment="1">
      <alignment horizontal="center" vertical="center" wrapText="1"/>
    </xf>
    <xf numFmtId="0" fontId="37" fillId="0" borderId="39" xfId="3" applyFont="1" applyBorder="1" applyAlignment="1">
      <alignment horizontal="left" vertical="center" wrapText="1"/>
    </xf>
    <xf numFmtId="0" fontId="37" fillId="0" borderId="40" xfId="3" applyFont="1" applyBorder="1" applyAlignment="1">
      <alignment horizontal="left" vertical="center" wrapText="1"/>
    </xf>
    <xf numFmtId="38" fontId="37" fillId="0" borderId="33" xfId="1" applyNumberFormat="1" applyFont="1" applyBorder="1" applyAlignment="1">
      <alignment horizontal="center" vertical="center" wrapText="1"/>
    </xf>
    <xf numFmtId="38" fontId="37" fillId="0" borderId="34" xfId="1" applyNumberFormat="1" applyFont="1" applyBorder="1" applyAlignment="1">
      <alignment horizontal="center" vertical="center" wrapText="1"/>
    </xf>
    <xf numFmtId="38" fontId="37" fillId="0" borderId="37" xfId="1" applyNumberFormat="1" applyFont="1" applyBorder="1" applyAlignment="1">
      <alignment horizontal="center" vertical="center" wrapText="1"/>
    </xf>
    <xf numFmtId="0" fontId="17" fillId="0" borderId="39" xfId="3" applyFont="1" applyBorder="1" applyAlignment="1">
      <alignment horizontal="left" vertical="center" wrapText="1"/>
    </xf>
    <xf numFmtId="0" fontId="17" fillId="0" borderId="40" xfId="3" applyFont="1" applyBorder="1" applyAlignment="1">
      <alignment horizontal="left" vertical="center" wrapText="1"/>
    </xf>
    <xf numFmtId="38" fontId="25" fillId="0" borderId="39" xfId="1" applyNumberFormat="1" applyFont="1" applyBorder="1" applyAlignment="1">
      <alignment horizontal="left" vertical="center" wrapText="1"/>
    </xf>
    <xf numFmtId="38" fontId="25" fillId="0" borderId="40" xfId="1" applyNumberFormat="1" applyFont="1" applyBorder="1" applyAlignment="1">
      <alignment horizontal="left" vertical="center" wrapText="1"/>
    </xf>
    <xf numFmtId="0" fontId="6" fillId="0" borderId="20" xfId="3" applyFont="1" applyBorder="1" applyAlignment="1">
      <alignment horizontal="center" vertical="center"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48" fillId="0" borderId="11" xfId="4" applyFont="1" applyBorder="1" applyAlignment="1">
      <alignment horizontal="center" vertical="center" wrapText="1"/>
    </xf>
    <xf numFmtId="0" fontId="48" fillId="0" borderId="30" xfId="4" applyFont="1" applyBorder="1" applyAlignment="1">
      <alignment horizontal="center" vertical="center" wrapText="1"/>
    </xf>
    <xf numFmtId="0" fontId="34" fillId="0" borderId="30" xfId="4" applyFont="1" applyBorder="1" applyAlignment="1">
      <alignment horizontal="center" vertical="center" wrapText="1"/>
    </xf>
    <xf numFmtId="165" fontId="34" fillId="0" borderId="11" xfId="4" applyNumberFormat="1" applyFont="1" applyBorder="1" applyAlignment="1">
      <alignment horizontal="center" vertical="center" wrapText="1"/>
    </xf>
    <xf numFmtId="0" fontId="34" fillId="0" borderId="39" xfId="4" applyFont="1" applyBorder="1" applyAlignment="1">
      <alignment horizontal="center" vertical="center" wrapText="1"/>
    </xf>
    <xf numFmtId="0" fontId="34" fillId="0" borderId="40" xfId="4" applyFont="1" applyBorder="1" applyAlignment="1">
      <alignment horizontal="center" vertical="center" wrapText="1"/>
    </xf>
    <xf numFmtId="0" fontId="42" fillId="0" borderId="0" xfId="5" applyFont="1" applyAlignment="1">
      <alignment horizontal="center" vertical="center" wrapText="1"/>
    </xf>
    <xf numFmtId="0" fontId="43" fillId="0" borderId="6" xfId="5" applyFont="1" applyBorder="1" applyAlignment="1">
      <alignment horizontal="center" vertical="center"/>
    </xf>
    <xf numFmtId="0" fontId="43" fillId="0" borderId="7" xfId="5" applyFont="1" applyBorder="1" applyAlignment="1">
      <alignment horizontal="center" vertical="center"/>
    </xf>
    <xf numFmtId="0" fontId="43" fillId="0" borderId="8" xfId="5" applyFont="1" applyBorder="1" applyAlignment="1">
      <alignment horizontal="center" vertical="center"/>
    </xf>
    <xf numFmtId="0" fontId="44" fillId="0" borderId="6" xfId="5" applyFont="1" applyBorder="1" applyAlignment="1">
      <alignment horizontal="center" vertical="top"/>
    </xf>
    <xf numFmtId="0" fontId="45" fillId="0" borderId="20" xfId="4" applyFont="1" applyBorder="1" applyAlignment="1">
      <alignment horizontal="left" vertical="center" wrapText="1"/>
    </xf>
    <xf numFmtId="0" fontId="45" fillId="0" borderId="21" xfId="4" applyFont="1" applyBorder="1" applyAlignment="1">
      <alignment horizontal="left" vertical="center" wrapText="1"/>
    </xf>
    <xf numFmtId="0" fontId="45" fillId="0" borderId="22" xfId="4" applyFont="1" applyBorder="1" applyAlignment="1">
      <alignment horizontal="left" vertical="center" wrapText="1"/>
    </xf>
    <xf numFmtId="0" fontId="47" fillId="0" borderId="11" xfId="4" applyFont="1" applyBorder="1" applyAlignment="1">
      <alignment horizontal="center" vertical="center" wrapText="1"/>
    </xf>
    <xf numFmtId="0" fontId="47" fillId="0" borderId="30" xfId="4" applyFont="1" applyBorder="1" applyAlignment="1">
      <alignment horizontal="center" vertical="center" wrapText="1"/>
    </xf>
    <xf numFmtId="165" fontId="34" fillId="0" borderId="30" xfId="4" applyNumberFormat="1" applyFont="1" applyBorder="1" applyAlignment="1">
      <alignment horizontal="center" vertical="center" wrapText="1"/>
    </xf>
    <xf numFmtId="38" fontId="34" fillId="0" borderId="11" xfId="1" applyNumberFormat="1" applyFont="1" applyBorder="1" applyAlignment="1">
      <alignment horizontal="center" vertical="center" wrapText="1"/>
    </xf>
    <xf numFmtId="38" fontId="34" fillId="0" borderId="30" xfId="1" applyNumberFormat="1" applyFont="1" applyBorder="1" applyAlignment="1">
      <alignment horizontal="center" vertical="center" wrapText="1"/>
    </xf>
    <xf numFmtId="0" fontId="48" fillId="0" borderId="18" xfId="4" applyFont="1" applyBorder="1" applyAlignment="1">
      <alignment horizontal="center" vertical="center" wrapText="1"/>
    </xf>
    <xf numFmtId="0" fontId="48" fillId="0" borderId="17" xfId="4" applyFont="1" applyBorder="1" applyAlignment="1">
      <alignment horizontal="center" vertical="center" wrapText="1"/>
    </xf>
    <xf numFmtId="0" fontId="48" fillId="0" borderId="19" xfId="4" applyFont="1" applyBorder="1" applyAlignment="1">
      <alignment horizontal="center" vertical="center" wrapText="1"/>
    </xf>
    <xf numFmtId="0" fontId="48" fillId="0" borderId="27" xfId="4" applyFont="1" applyBorder="1" applyAlignment="1">
      <alignment horizontal="center" vertical="center" wrapText="1"/>
    </xf>
    <xf numFmtId="0" fontId="48" fillId="0" borderId="10" xfId="4" applyFont="1" applyBorder="1" applyAlignment="1">
      <alignment horizontal="center" vertical="center" wrapText="1"/>
    </xf>
    <xf numFmtId="0" fontId="48" fillId="0" borderId="28" xfId="4" applyFont="1" applyBorder="1" applyAlignment="1">
      <alignment horizontal="center" vertical="center" wrapText="1"/>
    </xf>
    <xf numFmtId="0" fontId="48" fillId="0" borderId="36" xfId="4" applyFont="1" applyBorder="1" applyAlignment="1">
      <alignment horizontal="center" vertical="center" wrapText="1"/>
    </xf>
    <xf numFmtId="0" fontId="48" fillId="0" borderId="35" xfId="4" applyFont="1" applyBorder="1" applyAlignment="1">
      <alignment horizontal="center" vertical="center" wrapText="1"/>
    </xf>
    <xf numFmtId="0" fontId="48" fillId="0" borderId="37" xfId="4" applyFont="1" applyBorder="1" applyAlignment="1">
      <alignment horizontal="center" vertical="center" wrapText="1"/>
    </xf>
    <xf numFmtId="0" fontId="50" fillId="0" borderId="11" xfId="4" applyFont="1" applyBorder="1" applyAlignment="1">
      <alignment horizontal="center" vertical="center" wrapText="1"/>
    </xf>
    <xf numFmtId="0" fontId="50" fillId="0" borderId="30" xfId="4" applyFont="1" applyBorder="1" applyAlignment="1">
      <alignment horizontal="center" vertical="center" wrapText="1"/>
    </xf>
    <xf numFmtId="0" fontId="46" fillId="0" borderId="54" xfId="4" applyFont="1" applyBorder="1" applyAlignment="1">
      <alignment horizontal="left" vertical="center" wrapText="1"/>
    </xf>
    <xf numFmtId="0" fontId="46" fillId="0" borderId="57" xfId="4" applyFont="1" applyBorder="1" applyAlignment="1">
      <alignment horizontal="left" vertical="center" wrapText="1"/>
    </xf>
    <xf numFmtId="0" fontId="46" fillId="0" borderId="61" xfId="4" applyFont="1" applyBorder="1" applyAlignment="1">
      <alignment horizontal="left" vertical="center" wrapText="1"/>
    </xf>
    <xf numFmtId="0" fontId="46" fillId="0" borderId="55" xfId="4" applyFont="1" applyBorder="1" applyAlignment="1">
      <alignment horizontal="center" vertical="center" wrapText="1"/>
    </xf>
    <xf numFmtId="0" fontId="46" fillId="0" borderId="48" xfId="4" applyFont="1" applyBorder="1" applyAlignment="1">
      <alignment horizontal="center" vertical="center" wrapText="1"/>
    </xf>
    <xf numFmtId="0" fontId="46" fillId="0" borderId="49" xfId="4" applyFont="1" applyBorder="1" applyAlignment="1">
      <alignment horizontal="center" vertical="center" wrapText="1"/>
    </xf>
    <xf numFmtId="0" fontId="46" fillId="0" borderId="58" xfId="4" applyFont="1" applyBorder="1" applyAlignment="1">
      <alignment horizontal="center" vertical="center" wrapText="1"/>
    </xf>
    <xf numFmtId="0" fontId="46" fillId="0" borderId="0" xfId="4" applyFont="1" applyAlignment="1">
      <alignment horizontal="center" vertical="center" wrapText="1"/>
    </xf>
    <xf numFmtId="0" fontId="46" fillId="0" borderId="59" xfId="4" applyFont="1" applyBorder="1" applyAlignment="1">
      <alignment horizontal="center" vertical="center" wrapText="1"/>
    </xf>
    <xf numFmtId="0" fontId="46" fillId="0" borderId="62" xfId="4" applyFont="1" applyBorder="1" applyAlignment="1">
      <alignment horizontal="center" vertical="center" wrapText="1"/>
    </xf>
    <xf numFmtId="0" fontId="46" fillId="0" borderId="45" xfId="4" applyFont="1" applyBorder="1" applyAlignment="1">
      <alignment horizontal="center" vertical="center" wrapText="1"/>
    </xf>
    <xf numFmtId="0" fontId="46" fillId="0" borderId="46" xfId="4" applyFont="1" applyBorder="1" applyAlignment="1">
      <alignment horizontal="center" vertical="center" wrapText="1"/>
    </xf>
    <xf numFmtId="0" fontId="46" fillId="0" borderId="56" xfId="4" applyFont="1" applyBorder="1" applyAlignment="1">
      <alignment horizontal="center" vertical="center" wrapText="1"/>
    </xf>
    <xf numFmtId="0" fontId="46" fillId="0" borderId="60" xfId="4" applyFont="1" applyBorder="1" applyAlignment="1">
      <alignment horizontal="center" vertical="center" wrapText="1"/>
    </xf>
    <xf numFmtId="0" fontId="46" fillId="0" borderId="63" xfId="4" applyFont="1" applyBorder="1" applyAlignment="1">
      <alignment horizontal="center" vertical="center" wrapText="1"/>
    </xf>
    <xf numFmtId="0" fontId="44" fillId="0" borderId="41" xfId="5" applyFont="1" applyBorder="1" applyAlignment="1">
      <alignment horizontal="center" vertical="top"/>
    </xf>
    <xf numFmtId="0" fontId="44" fillId="0" borderId="53" xfId="5" applyFont="1" applyBorder="1" applyAlignment="1">
      <alignment horizontal="center" vertical="top"/>
    </xf>
    <xf numFmtId="0" fontId="44" fillId="0" borderId="50" xfId="5" applyFont="1" applyBorder="1" applyAlignment="1">
      <alignment horizontal="center" vertical="top"/>
    </xf>
    <xf numFmtId="0" fontId="45" fillId="0" borderId="15" xfId="4" applyFont="1" applyBorder="1" applyAlignment="1">
      <alignment horizontal="left" vertical="center" wrapText="1"/>
    </xf>
    <xf numFmtId="0" fontId="45" fillId="0" borderId="16" xfId="4" applyFont="1" applyBorder="1" applyAlignment="1">
      <alignment horizontal="left" vertical="center" wrapText="1"/>
    </xf>
    <xf numFmtId="0" fontId="45" fillId="0" borderId="19" xfId="4" applyFont="1" applyBorder="1" applyAlignment="1">
      <alignment horizontal="left" vertical="center" wrapText="1"/>
    </xf>
    <xf numFmtId="0" fontId="46" fillId="0" borderId="25" xfId="4" applyFont="1" applyBorder="1" applyAlignment="1">
      <alignment horizontal="center" vertical="center" wrapText="1"/>
    </xf>
    <xf numFmtId="0" fontId="46" fillId="0" borderId="26" xfId="4" applyFont="1" applyBorder="1" applyAlignment="1">
      <alignment horizontal="center" vertical="center" wrapText="1"/>
    </xf>
    <xf numFmtId="0" fontId="46" fillId="0" borderId="28" xfId="4" applyFont="1" applyBorder="1" applyAlignment="1">
      <alignment horizontal="center" vertical="center" wrapText="1"/>
    </xf>
    <xf numFmtId="49" fontId="47" fillId="0" borderId="11" xfId="4" applyNumberFormat="1" applyFont="1" applyBorder="1" applyAlignment="1">
      <alignment horizontal="center" vertical="center" wrapText="1"/>
    </xf>
    <xf numFmtId="0" fontId="34" fillId="0" borderId="27" xfId="4" applyFont="1" applyBorder="1" applyAlignment="1">
      <alignment horizontal="center" vertical="center" wrapText="1"/>
    </xf>
    <xf numFmtId="0" fontId="34" fillId="0" borderId="26" xfId="4" applyFont="1" applyBorder="1" applyAlignment="1">
      <alignment horizontal="center" vertical="center" wrapText="1"/>
    </xf>
    <xf numFmtId="0" fontId="34" fillId="0" borderId="28" xfId="4" applyFont="1" applyBorder="1" applyAlignment="1">
      <alignment horizontal="center" vertical="center" wrapText="1"/>
    </xf>
    <xf numFmtId="0" fontId="46" fillId="0" borderId="27" xfId="4" applyFont="1" applyBorder="1" applyAlignment="1">
      <alignment horizontal="center" vertical="center" wrapText="1"/>
    </xf>
    <xf numFmtId="166" fontId="34" fillId="0" borderId="11" xfId="1" applyNumberFormat="1" applyFont="1" applyBorder="1" applyAlignment="1">
      <alignment horizontal="center" vertical="center" wrapText="1"/>
    </xf>
    <xf numFmtId="166" fontId="34" fillId="0" borderId="30" xfId="1" applyNumberFormat="1" applyFont="1" applyBorder="1" applyAlignment="1">
      <alignment horizontal="center" vertical="center" wrapText="1"/>
    </xf>
    <xf numFmtId="0" fontId="46" fillId="0" borderId="64" xfId="4" applyFont="1" applyBorder="1" applyAlignment="1">
      <alignment horizontal="left" vertical="center" wrapText="1"/>
    </xf>
    <xf numFmtId="166" fontId="34" fillId="0" borderId="36" xfId="1" applyNumberFormat="1" applyFont="1" applyBorder="1" applyAlignment="1">
      <alignment horizontal="center" vertical="center" wrapText="1"/>
    </xf>
    <xf numFmtId="166" fontId="34" fillId="0" borderId="34" xfId="1" applyNumberFormat="1" applyFont="1" applyBorder="1" applyAlignment="1">
      <alignment horizontal="center" vertical="center" wrapText="1"/>
    </xf>
    <xf numFmtId="166" fontId="34" fillId="0" borderId="37" xfId="1" applyNumberFormat="1" applyFont="1" applyBorder="1" applyAlignment="1">
      <alignment horizontal="center" vertical="center" wrapText="1"/>
    </xf>
    <xf numFmtId="1" fontId="34" fillId="0" borderId="11" xfId="1" applyNumberFormat="1" applyFont="1" applyBorder="1" applyAlignment="1">
      <alignment horizontal="center" vertical="center" wrapText="1"/>
    </xf>
    <xf numFmtId="1" fontId="34" fillId="0" borderId="30" xfId="1" applyNumberFormat="1" applyFont="1" applyBorder="1" applyAlignment="1">
      <alignment horizontal="center" vertical="center" wrapText="1"/>
    </xf>
    <xf numFmtId="0" fontId="51" fillId="0" borderId="29" xfId="4" applyFont="1" applyBorder="1" applyAlignment="1">
      <alignment horizontal="center" vertical="center" wrapText="1"/>
    </xf>
    <xf numFmtId="0" fontId="51" fillId="0" borderId="11" xfId="4" applyFont="1" applyBorder="1" applyAlignment="1">
      <alignment horizontal="center" vertical="center" wrapText="1"/>
    </xf>
    <xf numFmtId="0" fontId="51" fillId="0" borderId="30" xfId="4" applyFont="1" applyBorder="1" applyAlignment="1">
      <alignment horizontal="center" vertical="center" wrapText="1"/>
    </xf>
    <xf numFmtId="0" fontId="46" fillId="0" borderId="11" xfId="4" applyFont="1" applyBorder="1" applyAlignment="1">
      <alignment horizontal="center" vertical="center" wrapText="1"/>
    </xf>
    <xf numFmtId="0" fontId="46" fillId="0" borderId="30" xfId="4" applyFont="1" applyBorder="1" applyAlignment="1">
      <alignment horizontal="center" vertical="center" wrapText="1"/>
    </xf>
    <xf numFmtId="40" fontId="46" fillId="0" borderId="11" xfId="1" applyFont="1" applyBorder="1" applyAlignment="1">
      <alignment horizontal="center" vertical="center" wrapText="1"/>
    </xf>
    <xf numFmtId="40" fontId="46" fillId="0" borderId="30" xfId="1" applyFont="1" applyBorder="1" applyAlignment="1">
      <alignment horizontal="center" vertical="center" wrapText="1"/>
    </xf>
    <xf numFmtId="2" fontId="46" fillId="0" borderId="11" xfId="1" applyNumberFormat="1" applyFont="1" applyBorder="1" applyAlignment="1">
      <alignment horizontal="center" vertical="center" wrapText="1"/>
    </xf>
    <xf numFmtId="2" fontId="46" fillId="0" borderId="27" xfId="1" applyNumberFormat="1" applyFont="1" applyBorder="1" applyAlignment="1">
      <alignment horizontal="center" vertical="center" wrapText="1"/>
    </xf>
    <xf numFmtId="2" fontId="46" fillId="0" borderId="30" xfId="1" applyNumberFormat="1" applyFont="1" applyBorder="1" applyAlignment="1">
      <alignment horizontal="center" vertical="center" wrapText="1"/>
    </xf>
    <xf numFmtId="165" fontId="46" fillId="0" borderId="11" xfId="1" applyNumberFormat="1" applyFont="1" applyBorder="1" applyAlignment="1">
      <alignment horizontal="center" vertical="center" wrapText="1"/>
    </xf>
    <xf numFmtId="165" fontId="46" fillId="0" borderId="30" xfId="1" applyNumberFormat="1" applyFont="1" applyBorder="1" applyAlignment="1">
      <alignment horizontal="center" vertical="center" wrapText="1"/>
    </xf>
    <xf numFmtId="1" fontId="46" fillId="0" borderId="27" xfId="1" applyNumberFormat="1" applyFont="1" applyBorder="1" applyAlignment="1">
      <alignment horizontal="center" vertical="center" wrapText="1"/>
    </xf>
    <xf numFmtId="1" fontId="46" fillId="0" borderId="26" xfId="1" applyNumberFormat="1" applyFont="1" applyBorder="1" applyAlignment="1">
      <alignment horizontal="center" vertical="center" wrapText="1"/>
    </xf>
    <xf numFmtId="1" fontId="46" fillId="0" borderId="28" xfId="1" applyNumberFormat="1" applyFont="1" applyBorder="1" applyAlignment="1">
      <alignment horizontal="center" vertical="center" wrapText="1"/>
    </xf>
    <xf numFmtId="38" fontId="46" fillId="0" borderId="11" xfId="4" applyNumberFormat="1" applyFont="1" applyBorder="1" applyAlignment="1">
      <alignment horizontal="center" vertical="center" wrapText="1"/>
    </xf>
    <xf numFmtId="165" fontId="46" fillId="0" borderId="27" xfId="4" applyNumberFormat="1" applyFont="1" applyBorder="1" applyAlignment="1">
      <alignment horizontal="center" vertical="center" wrapText="1"/>
    </xf>
    <xf numFmtId="165" fontId="46" fillId="0" borderId="26" xfId="4" applyNumberFormat="1" applyFont="1" applyBorder="1" applyAlignment="1">
      <alignment horizontal="center" vertical="center" wrapText="1"/>
    </xf>
    <xf numFmtId="165" fontId="46" fillId="0" borderId="28" xfId="4" applyNumberFormat="1" applyFont="1" applyBorder="1" applyAlignment="1">
      <alignment horizontal="center" vertical="center" wrapText="1"/>
    </xf>
    <xf numFmtId="38" fontId="50" fillId="0" borderId="27" xfId="4" applyNumberFormat="1" applyFont="1" applyBorder="1" applyAlignment="1">
      <alignment horizontal="center" vertical="center" wrapText="1"/>
    </xf>
    <xf numFmtId="0" fontId="50" fillId="0" borderId="26" xfId="4" applyFont="1" applyBorder="1" applyAlignment="1">
      <alignment horizontal="center" vertical="center" wrapText="1"/>
    </xf>
    <xf numFmtId="0" fontId="50" fillId="0" borderId="28" xfId="4" applyFont="1" applyBorder="1" applyAlignment="1">
      <alignment horizontal="center" vertical="center" wrapText="1"/>
    </xf>
    <xf numFmtId="0" fontId="46" fillId="0" borderId="29" xfId="4" applyFont="1" applyBorder="1" applyAlignment="1">
      <alignment horizontal="center" vertical="center" wrapText="1"/>
    </xf>
    <xf numFmtId="38" fontId="46" fillId="0" borderId="30" xfId="4" applyNumberFormat="1" applyFont="1" applyBorder="1" applyAlignment="1">
      <alignment horizontal="center" vertical="center" wrapText="1"/>
    </xf>
    <xf numFmtId="9" fontId="46" fillId="0" borderId="11" xfId="1" applyNumberFormat="1" applyFont="1" applyBorder="1" applyAlignment="1">
      <alignment horizontal="center" vertical="center" wrapText="1"/>
    </xf>
    <xf numFmtId="9" fontId="46" fillId="0" borderId="30" xfId="1" applyNumberFormat="1" applyFont="1" applyBorder="1" applyAlignment="1">
      <alignment horizontal="center" vertical="center" wrapText="1"/>
    </xf>
    <xf numFmtId="38" fontId="46" fillId="0" borderId="11" xfId="1" applyNumberFormat="1" applyFont="1" applyBorder="1" applyAlignment="1">
      <alignment horizontal="center" vertical="center" wrapText="1"/>
    </xf>
    <xf numFmtId="38" fontId="46" fillId="0" borderId="30" xfId="1" applyNumberFormat="1" applyFont="1" applyBorder="1" applyAlignment="1">
      <alignment horizontal="center" vertical="center" wrapText="1"/>
    </xf>
    <xf numFmtId="165" fontId="46" fillId="0" borderId="11" xfId="4" applyNumberFormat="1" applyFont="1" applyBorder="1" applyAlignment="1">
      <alignment horizontal="center" vertical="center" wrapText="1"/>
    </xf>
    <xf numFmtId="165" fontId="46" fillId="0" borderId="30" xfId="4" applyNumberFormat="1" applyFont="1" applyBorder="1" applyAlignment="1">
      <alignment horizontal="center" vertical="center" wrapText="1"/>
    </xf>
    <xf numFmtId="9" fontId="34" fillId="0" borderId="11" xfId="2" applyFont="1" applyBorder="1" applyAlignment="1">
      <alignment horizontal="center" vertical="center" wrapText="1"/>
    </xf>
    <xf numFmtId="9" fontId="34" fillId="0" borderId="30" xfId="2" applyFont="1" applyBorder="1" applyAlignment="1">
      <alignment horizontal="center" vertical="center" wrapText="1"/>
    </xf>
    <xf numFmtId="10" fontId="34" fillId="0" borderId="39" xfId="2" applyNumberFormat="1" applyFont="1" applyBorder="1" applyAlignment="1">
      <alignment horizontal="center" vertical="center" wrapText="1"/>
    </xf>
    <xf numFmtId="10" fontId="34" fillId="0" borderId="40" xfId="2" applyNumberFormat="1" applyFont="1" applyBorder="1" applyAlignment="1">
      <alignment horizontal="center" vertical="center" wrapText="1"/>
    </xf>
    <xf numFmtId="38" fontId="34" fillId="0" borderId="11" xfId="4" applyNumberFormat="1" applyFont="1" applyBorder="1" applyAlignment="1">
      <alignment horizontal="center" vertical="center" wrapText="1"/>
    </xf>
    <xf numFmtId="0" fontId="52" fillId="0" borderId="29" xfId="4" applyFont="1" applyBorder="1" applyAlignment="1">
      <alignment horizontal="center" vertical="center" wrapText="1"/>
    </xf>
    <xf numFmtId="0" fontId="52" fillId="0" borderId="11" xfId="4" applyFont="1" applyBorder="1" applyAlignment="1">
      <alignment horizontal="center" vertical="center" wrapText="1"/>
    </xf>
    <xf numFmtId="0" fontId="52" fillId="0" borderId="30" xfId="4" applyFont="1" applyBorder="1" applyAlignment="1">
      <alignment horizontal="center" vertical="center" wrapText="1"/>
    </xf>
    <xf numFmtId="0" fontId="53" fillId="0" borderId="29" xfId="4" applyFont="1" applyBorder="1" applyAlignment="1">
      <alignment horizontal="center" vertical="center" wrapText="1"/>
    </xf>
    <xf numFmtId="0" fontId="53" fillId="0" borderId="11" xfId="4" applyFont="1" applyBorder="1" applyAlignment="1">
      <alignment horizontal="center" vertical="center" wrapText="1"/>
    </xf>
    <xf numFmtId="0" fontId="53" fillId="0" borderId="30" xfId="4" applyFont="1" applyBorder="1" applyAlignment="1">
      <alignment horizontal="center" vertical="center" wrapText="1"/>
    </xf>
    <xf numFmtId="0" fontId="49" fillId="0" borderId="29" xfId="4" applyFont="1" applyBorder="1" applyAlignment="1">
      <alignment horizontal="center" vertical="center" wrapText="1"/>
    </xf>
    <xf numFmtId="0" fontId="49" fillId="0" borderId="11" xfId="4" applyFont="1" applyBorder="1" applyAlignment="1">
      <alignment horizontal="center" vertical="center" wrapText="1"/>
    </xf>
    <xf numFmtId="0" fontId="49" fillId="0" borderId="30" xfId="4" applyFont="1" applyBorder="1" applyAlignment="1">
      <alignment horizontal="center" vertical="center" wrapText="1"/>
    </xf>
    <xf numFmtId="40" fontId="49" fillId="0" borderId="11" xfId="1" applyFont="1" applyBorder="1" applyAlignment="1">
      <alignment horizontal="center" vertical="center" wrapText="1"/>
    </xf>
    <xf numFmtId="40" fontId="49" fillId="0" borderId="30" xfId="1" applyFont="1" applyBorder="1" applyAlignment="1">
      <alignment horizontal="center" vertical="center" wrapText="1"/>
    </xf>
    <xf numFmtId="38" fontId="34" fillId="0" borderId="27" xfId="1" applyNumberFormat="1" applyFont="1" applyBorder="1" applyAlignment="1">
      <alignment horizontal="center" vertical="center" wrapText="1"/>
    </xf>
    <xf numFmtId="38" fontId="34" fillId="0" borderId="10" xfId="1" applyNumberFormat="1" applyFont="1" applyBorder="1" applyAlignment="1">
      <alignment horizontal="center" vertical="center" wrapText="1"/>
    </xf>
    <xf numFmtId="38" fontId="34" fillId="0" borderId="28" xfId="1" applyNumberFormat="1" applyFont="1" applyBorder="1" applyAlignment="1">
      <alignment horizontal="center" vertical="center" wrapText="1"/>
    </xf>
    <xf numFmtId="168" fontId="34" fillId="0" borderId="27" xfId="1" applyNumberFormat="1" applyFont="1" applyBorder="1" applyAlignment="1">
      <alignment horizontal="center" vertical="center" wrapText="1"/>
    </xf>
    <xf numFmtId="168" fontId="34" fillId="0" borderId="26" xfId="1" applyNumberFormat="1" applyFont="1" applyBorder="1" applyAlignment="1">
      <alignment horizontal="center" vertical="center" wrapText="1"/>
    </xf>
    <xf numFmtId="168" fontId="34" fillId="0" borderId="28" xfId="1" applyNumberFormat="1" applyFont="1" applyBorder="1" applyAlignment="1">
      <alignment horizontal="center" vertical="center" wrapText="1"/>
    </xf>
    <xf numFmtId="0" fontId="34" fillId="0" borderId="10" xfId="4" applyFont="1" applyBorder="1" applyAlignment="1">
      <alignment horizontal="center" vertical="center" wrapText="1"/>
    </xf>
    <xf numFmtId="38" fontId="34" fillId="0" borderId="26" xfId="1" applyNumberFormat="1" applyFont="1" applyBorder="1" applyAlignment="1">
      <alignment horizontal="center" vertical="center" wrapText="1"/>
    </xf>
    <xf numFmtId="38" fontId="49" fillId="0" borderId="11" xfId="1" applyNumberFormat="1" applyFont="1" applyBorder="1" applyAlignment="1">
      <alignment horizontal="center" vertical="center" wrapText="1"/>
    </xf>
    <xf numFmtId="38" fontId="49" fillId="0" borderId="30" xfId="1" applyNumberFormat="1" applyFont="1" applyBorder="1" applyAlignment="1">
      <alignment horizontal="center" vertical="center" wrapText="1"/>
    </xf>
    <xf numFmtId="38" fontId="49" fillId="0" borderId="39" xfId="1" applyNumberFormat="1" applyFont="1" applyBorder="1" applyAlignment="1">
      <alignment horizontal="center" vertical="center" wrapText="1"/>
    </xf>
    <xf numFmtId="38" fontId="49" fillId="0" borderId="40" xfId="1" applyNumberFormat="1" applyFont="1" applyBorder="1" applyAlignment="1">
      <alignment horizontal="center" vertical="center" wrapText="1"/>
    </xf>
    <xf numFmtId="1" fontId="34" fillId="0" borderId="27" xfId="1" applyNumberFormat="1" applyFont="1" applyBorder="1" applyAlignment="1">
      <alignment horizontal="center" vertical="center" wrapText="1"/>
    </xf>
    <xf numFmtId="1" fontId="34" fillId="0" borderId="26" xfId="1" applyNumberFormat="1" applyFont="1" applyBorder="1" applyAlignment="1">
      <alignment horizontal="center" vertical="center" wrapText="1"/>
    </xf>
    <xf numFmtId="1" fontId="34" fillId="0" borderId="10" xfId="1" applyNumberFormat="1" applyFont="1" applyBorder="1" applyAlignment="1">
      <alignment horizontal="center" vertical="center" wrapText="1"/>
    </xf>
    <xf numFmtId="1" fontId="34" fillId="0" borderId="28" xfId="1" applyNumberFormat="1" applyFont="1" applyBorder="1" applyAlignment="1">
      <alignment horizontal="center" vertical="center" wrapText="1"/>
    </xf>
    <xf numFmtId="0" fontId="50" fillId="0" borderId="65" xfId="4" applyFont="1" applyBorder="1" applyAlignment="1">
      <alignment horizontal="center" vertical="center" wrapText="1"/>
    </xf>
    <xf numFmtId="0" fontId="50" fillId="0" borderId="66" xfId="4" applyFont="1" applyBorder="1" applyAlignment="1">
      <alignment horizontal="center" vertical="center" wrapText="1"/>
    </xf>
    <xf numFmtId="0" fontId="50" fillId="0" borderId="67" xfId="4" applyFont="1" applyBorder="1" applyAlignment="1">
      <alignment horizontal="center" vertical="center" wrapText="1"/>
    </xf>
    <xf numFmtId="0" fontId="50" fillId="0" borderId="68" xfId="4" applyFont="1" applyBorder="1" applyAlignment="1">
      <alignment horizontal="center" vertical="center" wrapText="1"/>
    </xf>
    <xf numFmtId="0" fontId="50" fillId="0" borderId="27" xfId="4" applyFont="1" applyBorder="1" applyAlignment="1">
      <alignment horizontal="center" vertical="center" wrapText="1"/>
    </xf>
    <xf numFmtId="0" fontId="34" fillId="0" borderId="29" xfId="4" applyFont="1" applyBorder="1" applyAlignment="1">
      <alignment horizontal="center" vertical="center" wrapText="1"/>
    </xf>
    <xf numFmtId="0" fontId="46" fillId="0" borderId="39" xfId="4" applyFont="1" applyBorder="1" applyAlignment="1">
      <alignment horizontal="center" vertical="center" wrapText="1"/>
    </xf>
    <xf numFmtId="0" fontId="46" fillId="0" borderId="40" xfId="4" applyFont="1" applyBorder="1" applyAlignment="1">
      <alignment horizontal="center" vertical="center" wrapText="1"/>
    </xf>
    <xf numFmtId="0" fontId="46" fillId="0" borderId="65" xfId="4" applyFont="1" applyBorder="1" applyAlignment="1">
      <alignment horizontal="center" vertical="center" wrapText="1"/>
    </xf>
    <xf numFmtId="0" fontId="46" fillId="0" borderId="66" xfId="4" applyFont="1" applyBorder="1" applyAlignment="1">
      <alignment horizontal="center" vertical="center" wrapText="1"/>
    </xf>
    <xf numFmtId="0" fontId="46" fillId="0" borderId="11" xfId="4" applyFont="1" applyBorder="1" applyAlignment="1">
      <alignment horizontal="right" vertical="center" wrapText="1"/>
    </xf>
    <xf numFmtId="0" fontId="46" fillId="0" borderId="30" xfId="4" applyFont="1" applyBorder="1" applyAlignment="1">
      <alignment horizontal="right" vertical="center" wrapText="1"/>
    </xf>
    <xf numFmtId="165" fontId="34" fillId="0" borderId="11" xfId="1" applyNumberFormat="1" applyFont="1" applyBorder="1" applyAlignment="1">
      <alignment horizontal="center" vertical="center" wrapText="1"/>
    </xf>
    <xf numFmtId="165" fontId="34" fillId="0" borderId="30" xfId="1" applyNumberFormat="1" applyFont="1" applyBorder="1" applyAlignment="1">
      <alignment horizontal="center" vertical="center" wrapText="1"/>
    </xf>
    <xf numFmtId="165" fontId="34" fillId="0" borderId="11" xfId="1" applyNumberFormat="1" applyFont="1" applyBorder="1" applyAlignment="1">
      <alignment horizontal="right" vertical="center" wrapText="1"/>
    </xf>
    <xf numFmtId="165" fontId="34" fillId="0" borderId="30" xfId="1" applyNumberFormat="1" applyFont="1" applyBorder="1" applyAlignment="1">
      <alignment horizontal="right" vertical="center" wrapText="1"/>
    </xf>
    <xf numFmtId="165" fontId="34" fillId="0" borderId="67" xfId="4" applyNumberFormat="1" applyFont="1" applyBorder="1" applyAlignment="1">
      <alignment horizontal="center" vertical="center" wrapText="1"/>
    </xf>
    <xf numFmtId="0" fontId="34" fillId="0" borderId="67" xfId="4" applyFont="1" applyBorder="1" applyAlignment="1">
      <alignment horizontal="center" vertical="center" wrapText="1"/>
    </xf>
    <xf numFmtId="0" fontId="34" fillId="0" borderId="68" xfId="4" applyFont="1" applyBorder="1" applyAlignment="1">
      <alignment horizontal="center" vertical="center" wrapText="1"/>
    </xf>
    <xf numFmtId="164" fontId="34" fillId="0" borderId="11" xfId="2" applyNumberFormat="1" applyFont="1" applyBorder="1" applyAlignment="1">
      <alignment horizontal="center" vertical="center" wrapText="1"/>
    </xf>
    <xf numFmtId="164" fontId="34" fillId="0" borderId="30" xfId="2" applyNumberFormat="1" applyFont="1" applyBorder="1" applyAlignment="1">
      <alignment horizontal="center" vertical="center" wrapText="1"/>
    </xf>
    <xf numFmtId="40" fontId="34" fillId="0" borderId="11" xfId="4" applyNumberFormat="1" applyFont="1" applyBorder="1" applyAlignment="1">
      <alignment horizontal="center" vertical="center" wrapText="1"/>
    </xf>
    <xf numFmtId="0" fontId="49" fillId="0" borderId="39" xfId="4" applyFont="1" applyBorder="1" applyAlignment="1">
      <alignment horizontal="center" vertical="center" wrapText="1"/>
    </xf>
    <xf numFmtId="0" fontId="49" fillId="0" borderId="40" xfId="4" applyFont="1" applyBorder="1" applyAlignment="1">
      <alignment horizontal="center" vertical="center" wrapText="1"/>
    </xf>
    <xf numFmtId="38" fontId="34" fillId="0" borderId="30" xfId="4" applyNumberFormat="1" applyFont="1" applyBorder="1" applyAlignment="1">
      <alignment horizontal="center" vertical="center" wrapText="1"/>
    </xf>
    <xf numFmtId="0" fontId="49" fillId="0" borderId="38" xfId="4" applyFont="1" applyBorder="1" applyAlignment="1">
      <alignment horizontal="left" vertical="center" wrapText="1"/>
    </xf>
    <xf numFmtId="0" fontId="49" fillId="0" borderId="39" xfId="4" applyFont="1" applyBorder="1" applyAlignment="1">
      <alignment horizontal="left" vertical="center" wrapText="1"/>
    </xf>
    <xf numFmtId="0" fontId="49" fillId="0" borderId="40" xfId="4" applyFont="1" applyBorder="1" applyAlignment="1">
      <alignment horizontal="left" vertical="center" wrapText="1"/>
    </xf>
    <xf numFmtId="0" fontId="49" fillId="0" borderId="0" xfId="4" applyFont="1" applyAlignment="1">
      <alignment horizontal="left" vertical="center" wrapText="1"/>
    </xf>
    <xf numFmtId="0" fontId="49" fillId="0" borderId="60" xfId="4" applyFont="1" applyBorder="1" applyAlignment="1">
      <alignment horizontal="left" vertical="center" wrapText="1"/>
    </xf>
    <xf numFmtId="0" fontId="49" fillId="0" borderId="51" xfId="4" applyFont="1" applyBorder="1" applyAlignment="1">
      <alignment horizontal="left" vertical="center" wrapText="1"/>
    </xf>
    <xf numFmtId="0" fontId="49" fillId="0" borderId="69" xfId="4" applyFont="1" applyBorder="1" applyAlignment="1">
      <alignment horizontal="left" vertical="center" wrapText="1"/>
    </xf>
    <xf numFmtId="0" fontId="49" fillId="0" borderId="0" xfId="4" applyFont="1" applyAlignment="1">
      <alignment horizontal="center" vertical="center" wrapText="1"/>
    </xf>
    <xf numFmtId="38" fontId="46" fillId="0" borderId="11" xfId="1" applyNumberFormat="1" applyFont="1" applyBorder="1" applyAlignment="1">
      <alignment horizontal="left" vertical="center" wrapText="1"/>
    </xf>
    <xf numFmtId="38" fontId="46" fillId="0" borderId="30" xfId="1" applyNumberFormat="1" applyFont="1" applyBorder="1" applyAlignment="1">
      <alignment horizontal="left" vertical="center" wrapText="1"/>
    </xf>
  </cellXfs>
  <cellStyles count="6">
    <cellStyle name="Обычный" xfId="0" builtinId="0"/>
    <cellStyle name="Обычный 2 2 2" xfId="5" xr:uid="{7513A57B-BE57-4808-B6A7-A6EC077DFBCD}"/>
    <cellStyle name="Обычный 3" xfId="3" xr:uid="{22CBA3FD-0D95-4C0F-8950-D4A8C3415B6E}"/>
    <cellStyle name="Обычный 4 2" xfId="4" xr:uid="{A11ECEF5-E9A7-402A-B595-F60527D448F8}"/>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calcChain" Target="calcChain.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haredStrings" Target="sharedString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4</xdr:col>
      <xdr:colOff>458725</xdr:colOff>
      <xdr:row>26</xdr:row>
      <xdr:rowOff>44435</xdr:rowOff>
    </xdr:from>
    <xdr:to>
      <xdr:col>6</xdr:col>
      <xdr:colOff>639530</xdr:colOff>
      <xdr:row>26</xdr:row>
      <xdr:rowOff>2630580</xdr:rowOff>
    </xdr:to>
    <xdr:pic>
      <xdr:nvPicPr>
        <xdr:cNvPr id="2" name="Рисунок 1">
          <a:extLst>
            <a:ext uri="{FF2B5EF4-FFF2-40B4-BE49-F238E27FC236}">
              <a16:creationId xmlns:a16="http://schemas.microsoft.com/office/drawing/2014/main" id="{D34EE77F-57E4-410F-B73E-C1C1EDFACF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3400" y="4625960"/>
          <a:ext cx="2485855" cy="2586145"/>
        </a:xfrm>
        <a:prstGeom prst="rect">
          <a:avLst/>
        </a:prstGeom>
      </xdr:spPr>
    </xdr:pic>
    <xdr:clientData/>
  </xdr:twoCellAnchor>
  <xdr:twoCellAnchor editAs="oneCell">
    <xdr:from>
      <xdr:col>7</xdr:col>
      <xdr:colOff>29022</xdr:colOff>
      <xdr:row>26</xdr:row>
      <xdr:rowOff>279344</xdr:rowOff>
    </xdr:from>
    <xdr:to>
      <xdr:col>10</xdr:col>
      <xdr:colOff>26047</xdr:colOff>
      <xdr:row>26</xdr:row>
      <xdr:rowOff>2449285</xdr:rowOff>
    </xdr:to>
    <xdr:pic>
      <xdr:nvPicPr>
        <xdr:cNvPr id="3" name="Рисунок 2">
          <a:extLst>
            <a:ext uri="{FF2B5EF4-FFF2-40B4-BE49-F238E27FC236}">
              <a16:creationId xmlns:a16="http://schemas.microsoft.com/office/drawing/2014/main" id="{C0A19AE8-F14D-46E7-8385-9FE848A290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4597" y="4860869"/>
          <a:ext cx="3340300" cy="2169941"/>
        </a:xfrm>
        <a:prstGeom prst="rect">
          <a:avLst/>
        </a:prstGeom>
      </xdr:spPr>
    </xdr:pic>
    <xdr:clientData/>
  </xdr:twoCellAnchor>
  <xdr:twoCellAnchor editAs="oneCell">
    <xdr:from>
      <xdr:col>10</xdr:col>
      <xdr:colOff>13606</xdr:colOff>
      <xdr:row>26</xdr:row>
      <xdr:rowOff>168087</xdr:rowOff>
    </xdr:from>
    <xdr:to>
      <xdr:col>12</xdr:col>
      <xdr:colOff>13607</xdr:colOff>
      <xdr:row>26</xdr:row>
      <xdr:rowOff>2577986</xdr:rowOff>
    </xdr:to>
    <xdr:pic>
      <xdr:nvPicPr>
        <xdr:cNvPr id="4" name="Рисунок 3">
          <a:extLst>
            <a:ext uri="{FF2B5EF4-FFF2-40B4-BE49-F238E27FC236}">
              <a16:creationId xmlns:a16="http://schemas.microsoft.com/office/drawing/2014/main" id="{EEDABC09-A60C-4351-95F3-FB4EAE7E93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2456" y="4749612"/>
          <a:ext cx="3209926" cy="2409899"/>
        </a:xfrm>
        <a:prstGeom prst="rect">
          <a:avLst/>
        </a:prstGeom>
      </xdr:spPr>
    </xdr:pic>
    <xdr:clientData/>
  </xdr:twoCellAnchor>
  <xdr:twoCellAnchor editAs="oneCell">
    <xdr:from>
      <xdr:col>12</xdr:col>
      <xdr:colOff>22410</xdr:colOff>
      <xdr:row>26</xdr:row>
      <xdr:rowOff>347382</xdr:rowOff>
    </xdr:from>
    <xdr:to>
      <xdr:col>14</xdr:col>
      <xdr:colOff>4606</xdr:colOff>
      <xdr:row>26</xdr:row>
      <xdr:rowOff>2364441</xdr:rowOff>
    </xdr:to>
    <xdr:pic>
      <xdr:nvPicPr>
        <xdr:cNvPr id="5" name="Рисунок 4">
          <a:extLst>
            <a:ext uri="{FF2B5EF4-FFF2-40B4-BE49-F238E27FC236}">
              <a16:creationId xmlns:a16="http://schemas.microsoft.com/office/drawing/2014/main" id="{EDBA1D09-2C0C-435A-8CB1-396399F24FC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891185" y="4928907"/>
          <a:ext cx="2544421" cy="2017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458725</xdr:colOff>
      <xdr:row>26</xdr:row>
      <xdr:rowOff>44435</xdr:rowOff>
    </xdr:from>
    <xdr:to>
      <xdr:col>6</xdr:col>
      <xdr:colOff>639530</xdr:colOff>
      <xdr:row>26</xdr:row>
      <xdr:rowOff>2630580</xdr:rowOff>
    </xdr:to>
    <xdr:pic>
      <xdr:nvPicPr>
        <xdr:cNvPr id="2" name="Рисунок 1">
          <a:extLst>
            <a:ext uri="{FF2B5EF4-FFF2-40B4-BE49-F238E27FC236}">
              <a16:creationId xmlns:a16="http://schemas.microsoft.com/office/drawing/2014/main" id="{56C999C0-10F8-4537-9D19-42F2011CFA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3400" y="4625960"/>
          <a:ext cx="2485855" cy="2586145"/>
        </a:xfrm>
        <a:prstGeom prst="rect">
          <a:avLst/>
        </a:prstGeom>
      </xdr:spPr>
    </xdr:pic>
    <xdr:clientData/>
  </xdr:twoCellAnchor>
  <xdr:twoCellAnchor editAs="oneCell">
    <xdr:from>
      <xdr:col>7</xdr:col>
      <xdr:colOff>29022</xdr:colOff>
      <xdr:row>26</xdr:row>
      <xdr:rowOff>279344</xdr:rowOff>
    </xdr:from>
    <xdr:to>
      <xdr:col>10</xdr:col>
      <xdr:colOff>26047</xdr:colOff>
      <xdr:row>26</xdr:row>
      <xdr:rowOff>2449285</xdr:rowOff>
    </xdr:to>
    <xdr:pic>
      <xdr:nvPicPr>
        <xdr:cNvPr id="3" name="Рисунок 2">
          <a:extLst>
            <a:ext uri="{FF2B5EF4-FFF2-40B4-BE49-F238E27FC236}">
              <a16:creationId xmlns:a16="http://schemas.microsoft.com/office/drawing/2014/main" id="{1DCB7F99-8416-469D-8829-873F70FD5F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4597" y="4860869"/>
          <a:ext cx="3340300" cy="2169941"/>
        </a:xfrm>
        <a:prstGeom prst="rect">
          <a:avLst/>
        </a:prstGeom>
      </xdr:spPr>
    </xdr:pic>
    <xdr:clientData/>
  </xdr:twoCellAnchor>
  <xdr:twoCellAnchor editAs="oneCell">
    <xdr:from>
      <xdr:col>10</xdr:col>
      <xdr:colOff>13606</xdr:colOff>
      <xdr:row>26</xdr:row>
      <xdr:rowOff>168087</xdr:rowOff>
    </xdr:from>
    <xdr:to>
      <xdr:col>12</xdr:col>
      <xdr:colOff>13607</xdr:colOff>
      <xdr:row>26</xdr:row>
      <xdr:rowOff>2577986</xdr:rowOff>
    </xdr:to>
    <xdr:pic>
      <xdr:nvPicPr>
        <xdr:cNvPr id="4" name="Рисунок 3">
          <a:extLst>
            <a:ext uri="{FF2B5EF4-FFF2-40B4-BE49-F238E27FC236}">
              <a16:creationId xmlns:a16="http://schemas.microsoft.com/office/drawing/2014/main" id="{BEC74AF4-5FF6-435C-81FC-07288A2894E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2456" y="4749612"/>
          <a:ext cx="3209926" cy="2409899"/>
        </a:xfrm>
        <a:prstGeom prst="rect">
          <a:avLst/>
        </a:prstGeom>
      </xdr:spPr>
    </xdr:pic>
    <xdr:clientData/>
  </xdr:twoCellAnchor>
  <xdr:twoCellAnchor editAs="oneCell">
    <xdr:from>
      <xdr:col>12</xdr:col>
      <xdr:colOff>22410</xdr:colOff>
      <xdr:row>26</xdr:row>
      <xdr:rowOff>347382</xdr:rowOff>
    </xdr:from>
    <xdr:to>
      <xdr:col>14</xdr:col>
      <xdr:colOff>4606</xdr:colOff>
      <xdr:row>26</xdr:row>
      <xdr:rowOff>2364441</xdr:rowOff>
    </xdr:to>
    <xdr:pic>
      <xdr:nvPicPr>
        <xdr:cNvPr id="5" name="Рисунок 4">
          <a:extLst>
            <a:ext uri="{FF2B5EF4-FFF2-40B4-BE49-F238E27FC236}">
              <a16:creationId xmlns:a16="http://schemas.microsoft.com/office/drawing/2014/main" id="{01D4B944-AC48-4194-8756-1E56CB164C2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891185" y="4928907"/>
          <a:ext cx="2544421" cy="2017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42;&#1057;&#1045;%20&#1052;&#1054;&#1048;%20&#1044;&#1054;&#1050;&#1059;&#1052;&#1045;&#1053;&#1058;&#1067;%2021.06.2009\&#1052;&#1086;&#1081;%20&#1076;&#1086;&#1082;&#1091;&#1084;&#1077;&#1085;&#1090;-2010\2010%20&#1081;.%20&#1071;&#1053;&#1043;&#1048;%20&#1048;&#1064;%20&#1059;&#1056;&#1048;&#1053;&#1051;&#1040;&#1056;&#1048;%20&#1046;&#1040;&#1052;&#1051;&#1040;&#1053;&#1043;&#1040;&#1053;%20%20&#1061;&#1048;&#1057;&#1054;&#1041;&#1054;&#1058;&#1051;&#1040;&#1056;\&#1071;&#1053;&#1042;&#1040;&#1056;.%202010%20&#1081;.%20&#1071;.&#1048;.&#105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1071;&#1053;&#1043;&#1048;%20&#1041;&#1040;&#1053;&#1050;\&#1041;&#1072;&#1085;&#108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2;&#1086;&#1080;%20&#1076;&#1086;&#1082;&#1091;&#1084;&#1077;&#1085;&#1090;&#1099;\&#1057;&#1086;&#1074;.&#1084;&#1080;&#1085;\EXCEL\BULL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1%20&#1052;&#1086;&#1081;%20&#1076;&#1086;&#1082;&#1091;&#1084;&#1077;&#1085;&#1090;\2011%20&#1081;&#1080;&#1083;\1%20&#1045;xel\&#1043;&#1072;&#1083;&#1083;&#1072;%20&#1091;&#1088;&#1080;&#1084;%20&#1081;&#1080;&#1075;&#1080;&#1084;%20&#1090;&#1072;&#1076;&#1073;&#1080;&#1088;&#1080;%202011\&#1058;&#1072;&#1076;&#1073;&#1080;&#1088;%20&#1091;&#1088;&#1080;&#1084;%20&#1081;&#1080;&#1075;&#1080;&#1084;%20&#1090;&#1072;&#1076;&#1073;&#1080;&#1088;&#1080;%202010\&#1056;&#1072;&#1079;&#1084;&#1080;&#1096;&#1080;&#1085;&#1103;\&#1052;&#1086;&#1080;%20&#1076;&#1086;&#1082;&#1091;&#1084;&#1077;&#1085;&#1090;&#1099;\&#1064;&#1072;&#1088;&#1086;&#1092;\2008%20&#1081;&#1080;&#1083;%20&#1092;&#1077;&#1088;&#1084;&#1077;&#1088;&#1083;&#1072;&#1088;%20&#1093;&#1080;&#1089;&#1086;&#1073;-&#1082;&#1080;&#1090;&#1086;&#1073;&#1080;\&#1058;&#1091;&#1084;&#1072;&#1085;&#1083;&#1072;&#1088;\&#1040;&#1088;&#1085;&#1072;&#1089;&#1086;&#1081;\&#1040;&#1088;&#1085;&#1072;&#1089;&#1086;&#1081;-&#1089;&#1090;&#1072;&#1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013%20yilda\&#1057;&#1042;&#1054;&#1044;&#1050;&#1040;\27.12.13\C%20dagi\Moy%20dok\2010%20&#1081;&#1080;&#1083;%20&#1091;&#1095;&#1091;&#1085;\&#1044;&#1072;&#1089;&#1090;&#1091;&#1088;%20&#1083;&#1072;&#1081;&#1076;%20&#1073;&#1080;&#1083;&#1072;&#1085;%20&#1073;&#1080;&#1088;&#1075;&#1072;%2024.02.10%20&#1081;\&#1048;&#1083;&#1086;&#1074;&#1072;&#1083;&#1072;&#1088;\&#1041;&#1080;&#1088;&#1083;&#1072;&#1096;&#1084;&#1072;%202007%20&#1093;&#1086;&#1089;\1\Pk2003.1\&#1055;&#1050;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WINDOWS\&#1056;&#1072;&#1073;&#1086;&#1095;&#1080;&#1081;%20&#1089;&#1090;&#1086;&#1083;\&#1055;&#1088;&#1086;&#1075;%20-2&#1087;&#1075;-2001\EXCEL\BULL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4;&#1082;&#1090;&#1103;&#1073;&#1088;&#1100;%202020/&#1061;&#1083;&#1086;&#1087;&#1082;&#1086;&#1074;&#1099;&#1081;%20&#1082;&#1083;&#1072;&#1089;&#1090;&#1077;&#1088;/&#1041;&#1055;%20-%20&#1061;&#1083;&#1086;&#1087;&#1082;&#1086;&#1074;&#1099;&#1081;%20&#1082;&#1083;&#1072;&#1089;&#1090;&#1077;&#108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92.168.30.106\&#1094;&#1088;&#1080;&#1087;\Users\lenovoG50\Downloads\Telegram%20Desktop\&#1056;&#1072;&#1089;&#1095;&#1077;&#1090;%20320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68F65BB6\BULLE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User17\&#1056;&#1072;&#1073;&#1086;&#1095;&#1080;&#1081;%20&#1089;&#1090;&#1086;&#1083;\Documents%20and%20Settings\&#1044;&#1080;&#1088;&#1077;&#1082;&#1090;&#1086;&#1088;\&#1056;&#1072;&#1073;&#1086;&#1095;&#1080;&#1081;%20&#1089;&#1090;&#1086;&#1083;\&#1093;&#1091;&#1088;&#1096;&#1080;&#1076;-&#1072;&#1082;&#1072;\2001-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xa\&#1052;&#1086;&#1080;%20&#1076;&#1086;&#1082;&#1091;&#1084;&#1077;&#1085;&#1090;&#1099;\&#1052;&#1086;&#1081;%20&#1076;&#1086;&#1082;&#1091;&#1084;&#1077;&#1085;&#1090;\&#1043;&#1072;&#1081;&#1088;&#1072;&#1090;\&#1041;&#1072;&#1085;&#1082;\2006%20&#1081;%20&#1080;&#1084;&#1090;&#1105;%20&#1082;&#1088;\&#1048;&#1084;%20&#1082;&#1088;%20&#1084;&#1072;&#1081;%20&#1086;&#1081;&#1080;%201&#1095;&#1080;%20&#1103;&#1088;\&#1058;&#1091;&#1084;&#1072;&#1085;%20&#1090;&#1072;&#1096;\&#1044;&#1086;&#1082;&#1091;&#1084;&#1077;&#1085;&#1090;&#1099;\&#1052;&#1054;&#1053;&#1048;&#1058;&#1054;&#1056;&#1048;&#1053;&#1043;2006%20&#1040;&#1043;&#1056;&#1054;&#1055;&#1056;&#1054;&#1052;\2006%20&#1081;&#1080;&#1083;%2015.05.2006%20&#1075;&#1072;\&#1058;&#1072;&#1076;%20&#1073;&#1072;&#1085;&#1082;%2015.05.06%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Documents%20and%20Settings\Administrator\Desktop\&#1042;&#1089;&#1077;%20&#1087;&#1088;&#1086;&#1075;&#1088;&#1072;&#1084;&#1084;&#1099;\&#1054;&#1090;&#1095;&#1077;&#1090;&#1099;%20&#1080;%20&#1087;&#1088;&#1086;&#1075;&#1088;&#1072;&#1084;&#1084;&#1099;\&#1054;&#1090;&#1095;&#1105;&#1090;%202006\1%20&#1082;&#1074;\&#1054;&#1090;&#1095;&#1077;&#1090;&#1099;%20&#1080;%20&#1087;&#1088;&#1086;&#1075;&#1088;&#1072;&#1084;&#1084;&#1099;\&#1086;&#1090;&#1095;&#1077;&#1090;%202005\1%20&#1087;&#1075;.2005%20&#1075;\EXCEL\BULL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llayev-j\&#1076;&#1083;&#1103;%20&#1074;&#1089;&#1077;&#1093;\&#1084;&#1072;&#1090;&#1077;&#1088;&#1080;&#1072;&#1083;&#1099;%20&#1087;&#1086;%20&#1087;&#1088;&#1080;&#1074;&#1083;&#1077;&#1095;&#1077;&#1085;&#1080;&#1102;%20&#1074;%20&#1040;&#1054;%20&#1080;&#1085;&#1086;&#1089;&#1090;&#1088;&#1072;&#1085;&#1085;&#1099;&#1093;%20&#1080;&#1085;&#1074;&#1077;&#1089;&#1090;&#1086;&#1088;&#1086;&#1074;\&#1073;&#1072;&#1079;&#1072;%20&#1087;&#1086;%206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Users\10A08_DSF_1\AppData\Local\Microsoft\Windows\Temporary%20Internet%20Files\OLK51B7\&#1040;&#1088;&#1080;&#1079;&#1072;&#1083;&#1072;&#1088;%20&#1085;&#1072;&#1079;&#1086;&#1088;&#1072;&#1090;&#1080;%20%2005.12.201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1042;&#1089;&#1077;%20&#1087;&#1088;&#1086;&#1075;&#1088;&#1072;&#1084;&#1084;&#1099;\&#1054;&#1090;&#1095;&#1077;&#1090;&#1099;%20&#1080;%20&#1087;&#1088;&#1086;&#1075;&#1088;&#1072;&#1084;&#1084;&#1099;\&#1086;&#1090;&#1095;&#1077;&#1090;%202005\12%20&#1084;&#1077;&#1089;.2005%20&#1075;\&#1054;&#1090;&#1095;&#1077;&#1090;&#1099;%20&#1080;%20&#1087;&#1088;&#1086;&#1075;&#1088;&#1072;&#1084;&#1084;&#1099;\&#1086;&#1090;&#1095;&#1077;&#1090;%202005\1%20&#1087;&#1075;.2005%20&#1075;\EXCEL\BULL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0;&#1086;&#1085;&#1076;&#1080;&#1090;&#1077;&#1088;&#1089;&#1082;&#1072;&#1103;/&#1056;&#1072;&#1089;&#1095;&#1077;&#1090;&#1089;&#1090;&#1072;&#1088;&#1099;&#108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Documents%20and%20Settings\&#1040;&#1076;&#1084;&#1080;&#1085;&#1080;&#1089;&#1090;&#1088;&#1072;&#1090;&#1086;&#1088;\Application%20Data\Microsoft\Excel\---------ZIP---------\&#1057;&#1042;&#1054;&#1044;_&#1061;&#1054;&#1050;&#1048;&#1052;&#1048;&#1071;&#1058;%20&#1082;&#1088;&#1077;&#1076;&#1080;&#1090;&#1083;&#1080;%20&#1083;&#1086;&#1081;&#1080;&#1093;&#1072;&#1083;&#1072;&#1088;&#1080;_4.11.201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t\C\EXCEL\BULLE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ORK/CRP/&#1052;&#1077;&#1090;&#1086;&#1076;&#1080;&#1082;&#1072;/&#1056;&#1072;&#1089;&#1095;&#1077;&#1090;&#1085;&#1099;&#1077;%20&#1084;&#1086;&#1076;&#1077;&#1083;&#1080;/&#1052;&#1086;&#1076;&#1077;&#1083;&#1100;%2020-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Javokhir/api/2021/202-234%20&#1103;&#1085;&#1074;&#1072;&#1088;&#1100;-&#1092;&#1077;&#1074;&#1088;&#1072;&#1083;&#1100;/2.%20&#1043;&#1086;&#1090;&#1086;&#1074;&#1099;&#1077;/&#1057;&#1077;&#1090;&#1082;&#1072;%20&#1088;&#1103;&#1073;&#1080;&#1094;&#1072;/&#1041;&#1055;%20&#1057;&#1077;&#1090;&#1082;&#1072;%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qtisod_45\&#1085;&#1086;&#1074;&#1072;&#1103;%20&#1087;&#1072;&#1087;&#1082;&#1072;\&#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EXCEL\BULL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omronbek\&#1044;&#1086;&#1082;&#1091;&#1084;&#1077;&#1085;&#1090;&#1099;\Otabek\Azimov%20Dilshod\Fond-tablica\SME\2006\Work\My%20Documents\Fond-tablica\SME\2001\_199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ВИЙ ПРАВИЙ"/>
      <sheetName val="ИНКИРОЗ"/>
      <sheetName val="ВИЛОЯТ 6 ОЙ РЕЖА БАЛАНС (2)"/>
      <sheetName val="общи.17та "/>
      <sheetName val="ФОРМУЛА (ойларда)"/>
      <sheetName val="ФОРМУЛА (ТАЙЁР)"/>
      <sheetName val="Параметр (ФОРМУДА)"/>
      <sheetName val="Параметр ЗНАЧЕНИЯ"/>
      <sheetName val="январ 17та йун."/>
      <sheetName val="вилоят"/>
      <sheetName val="карши ш."/>
      <sheetName val="гузор"/>
      <sheetName val="дехкон."/>
      <sheetName val="камаши"/>
      <sheetName val="карши т."/>
      <sheetName val="касби"/>
      <sheetName val="китоб"/>
      <sheetName val="косон"/>
      <sheetName val="миришкор"/>
      <sheetName val="муборак"/>
      <sheetName val="нишон"/>
      <sheetName val="чирокчи"/>
      <sheetName val="шахрисабз"/>
      <sheetName val="яккабог"/>
      <sheetName val="ЛЕВИЙ_ПРАВИЙ"/>
      <sheetName val="ВИЛОЯТ_6_ОЙ_РЕЖА_БАЛАНС_(2)"/>
      <sheetName val="общи_17та_"/>
      <sheetName val="ФОРМУЛА_(ойларда)"/>
      <sheetName val="ФОРМУЛА_(ТАЙЁР)"/>
      <sheetName val="Параметр_(ФОРМУДА)"/>
      <sheetName val="Параметр_ЗНАЧЕНИЯ"/>
      <sheetName val="январ_17та_йун_"/>
      <sheetName val="карши_ш_"/>
      <sheetName val="дехкон_"/>
      <sheetName val="карши_т_"/>
      <sheetName val="Руйхат (иш учун)"/>
      <sheetName val="ЛЕВИЙ_ПРАВИЙ1"/>
      <sheetName val="ВИЛОЯТ_6_ОЙ_РЕЖА_БАЛАНС_(2)1"/>
      <sheetName val="общи_17та_1"/>
      <sheetName val="ФОРМУЛА_(ойларда)1"/>
      <sheetName val="ФОРМУЛА_(ТАЙЁР)1"/>
      <sheetName val="Параметр_(ФОРМУДА)1"/>
      <sheetName val="Параметр_ЗНАЧЕНИЯ1"/>
      <sheetName val="январ_17та_йун_1"/>
      <sheetName val="карши_ш_1"/>
      <sheetName val="дехкон_1"/>
      <sheetName val="карши_т_1"/>
      <sheetName val="Руйхат_(иш_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Analysis of Interest"/>
      <sheetName val="ж а м и"/>
      <sheetName val="свыше_100тыс_долл_"/>
      <sheetName val="Store"/>
      <sheetName val="Зан-ть(р-ны)"/>
      <sheetName val="Фориш 2003"/>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Прогноз"/>
      <sheetName val="Macro1"/>
      <sheetName val="свыше_100тыс_долл_2"/>
      <sheetName val="Analysis_of_Interest1"/>
      <sheetName val="ж_а_м_и1"/>
      <sheetName val="Фориш_20031"/>
      <sheetName val="Импорт_2000-20021"/>
      <sheetName val="уюшмага10,09_холатига1"/>
      <sheetName val="Лист1_(2)1"/>
      <sheetName val="Карз__5-10_млн_гача1"/>
      <sheetName val="Карз_10_млн_дан_юқори1"/>
      <sheetName val="Кўрик_3_ойдан_ортик1"/>
      <sheetName val="Тўлов_3_ойдан_ортик_1"/>
      <sheetName val="свыше_100тыс_долл_3"/>
      <sheetName val="Analysis_of_Interest2"/>
      <sheetName val="ж_а_м_и2"/>
      <sheetName val="Фориш_20032"/>
      <sheetName val="Импорт_2000-20022"/>
      <sheetName val="уюшмага10,09_холатига2"/>
      <sheetName val="Лист1_(2)2"/>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2 илова"/>
      <sheetName val="Жиззах янги ра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v>0</v>
          </cell>
        </row>
      </sheetData>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sheetData sheetId="38"/>
      <sheetData sheetId="39"/>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ow r="1">
          <cell r="B1">
            <v>0</v>
          </cell>
        </row>
      </sheetData>
      <sheetData sheetId="71">
        <row r="1">
          <cell r="B1">
            <v>0</v>
          </cell>
        </row>
      </sheetData>
      <sheetData sheetId="72">
        <row r="1">
          <cell r="B1">
            <v>0</v>
          </cell>
        </row>
      </sheetData>
      <sheetData sheetId="73"/>
      <sheetData sheetId="74"/>
      <sheetData sheetId="75"/>
      <sheetData sheetId="76"/>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Macro1"/>
      <sheetName val="06.01.2014"/>
      <sheetName val="Results"/>
      <sheetName val="Date"/>
      <sheetName val="ж а м и"/>
      <sheetName val="BAL"/>
      <sheetName val="январь ойи"/>
      <sheetName val="Фин.пок"/>
      <sheetName val="курс"/>
      <sheetName val="максади"/>
      <sheetName val="Худуд"/>
      <sheetName val="Жиззах_янги_раз"/>
      <sheetName val="Analysis_of_Interest"/>
      <sheetName val="06_01_2014"/>
      <sheetName val="ж_а_м_и"/>
      <sheetName val="табли 4 местний совет"/>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1620">
          <cell r="B1620">
            <v>738</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оборот"/>
      <sheetName val="Лист1"/>
      <sheetName val="Лист3"/>
      <sheetName val="Store"/>
      <sheetName val="На_учете"/>
      <sheetName val="Раб_места"/>
      <sheetName val="Перепод_"/>
      <sheetName val="Общ_работ_"/>
      <sheetName val="выполнение"/>
      <sheetName val="На_учете1"/>
      <sheetName val="Раб_места1"/>
      <sheetName val="Перепод_1"/>
      <sheetName val="Общ_работ_1"/>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sheetData sheetId="10"/>
      <sheetData sheetId="11"/>
      <sheetData sheetId="12"/>
      <sheetData sheetId="13" refreshError="1"/>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Зан-ть(р-ны)"/>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Results"/>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O4">
            <v>67.099999999999994</v>
          </cell>
        </row>
      </sheetData>
      <sheetData sheetId="28">
        <row r="4">
          <cell r="O4">
            <v>67.099999999999994</v>
          </cell>
        </row>
      </sheetData>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ow r="4">
          <cell r="O4">
            <v>67.099999999999994</v>
          </cell>
        </row>
      </sheetData>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ow r="4">
          <cell r="O4">
            <v>67.099999999999994</v>
          </cell>
        </row>
      </sheetData>
      <sheetData sheetId="81">
        <row r="4">
          <cell r="O4">
            <v>67.099999999999994</v>
          </cell>
        </row>
      </sheetData>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 "/>
      <sheetName val="Ер ресурс Свод"/>
      <sheetName val="Ер Ресурс"/>
      <sheetName val="Технадзор-свод"/>
      <sheetName val="шартли мол"/>
      <sheetName val="Бог-ток"/>
      <sheetName val="11-жадвал"/>
      <sheetName val="12-жадвал"/>
      <sheetName val="KAT2344"/>
      <sheetName val="Фориш 20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Ер Ресурс"/>
      <sheetName val="Куритиш_нормаси"/>
      <sheetName val="Ер_Ресурс"/>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фориш_свод"/>
      <sheetName val="Фориш_2003"/>
      <sheetName val="Жиззах_янги_раз"/>
      <sheetName val="Зан-ть(р-ны)"/>
      <sheetName val="БД"/>
      <sheetName val="фориш_свод1"/>
      <sheetName val="Фориш_20031"/>
      <sheetName val="Жиззах_янги_раз1"/>
    </sheetNames>
    <sheetDataSet>
      <sheetData sheetId="0">
        <row r="4">
          <cell r="O4">
            <v>67.099999999999994</v>
          </cell>
        </row>
      </sheetData>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Ер Ресурс"/>
      <sheetName val="URGDSPL"/>
      <sheetName val="оборот"/>
      <sheetName val="фориш_свод"/>
      <sheetName val="Фориш_2003"/>
      <sheetName val="Жиззах_янги_раз"/>
      <sheetName val="Ер_Ресурс"/>
      <sheetName val="База"/>
      <sheetName val="фориш_свод1"/>
      <sheetName val="Фориш_20031"/>
      <sheetName val="Жиззах_янги_раз1"/>
      <sheetName val="Ер_Ресурс1"/>
    </sheetNames>
    <sheetDataSet>
      <sheetData sheetId="0"/>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sheetData sheetId="13">
        <row r="4">
          <cell r="O4">
            <v>67.099999999999994</v>
          </cell>
        </row>
      </sheetData>
      <sheetData sheetId="14" refreshError="1"/>
      <sheetData sheetId="15"/>
      <sheetData sheetId="16">
        <row r="4">
          <cell r="O4">
            <v>67.099999999999994</v>
          </cell>
        </row>
      </sheetData>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Ер Ресурс"/>
      <sheetName val="На_учете"/>
      <sheetName val="Раб_места"/>
      <sheetName val="Перепод_"/>
      <sheetName val="Общ_работ_"/>
      <sheetName val="Фориш_2003"/>
      <sheetName val="Ер_Ресурс"/>
      <sheetName val="режа"/>
      <sheetName val="На_учете1"/>
      <sheetName val="Раб_места1"/>
      <sheetName val="Перепод_1"/>
      <sheetName val="Общ_работ_1"/>
      <sheetName val="Фориш_20031"/>
      <sheetName val="Ер_Ресурс1"/>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БП"/>
      <sheetName val="Project Cost (2)"/>
      <sheetName val="NPV-IRR-PI-DPP (2)"/>
      <sheetName val="Чуств."/>
      <sheetName val="БП-Eng"/>
      <sheetName val="Технология"/>
      <sheetName val="Лист1"/>
      <sheetName val="База данных"/>
      <sheetName val="ПаспортRUS"/>
      <sheetName val="Паспорт"/>
      <sheetName val="Полезные сайты"/>
      <sheetName val="Импорт"/>
      <sheetName val="Экспорт"/>
      <sheetName val="промпродукция"/>
      <sheetName val="ДЕХ"/>
      <sheetName val="ЧОР"/>
      <sheetName val="___"/>
      <sheetName val="Input1"/>
      <sheetName val="вопросы"/>
      <sheetName val="База данных2"/>
      <sheetName val="Depreciat"/>
      <sheetName val="Loans1"/>
      <sheetName val="Input3"/>
      <sheetName val="Input4"/>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БП - Хлопковый кластер"/>
    </sheetNames>
    <definedNames>
      <definedName name="_a1Z"/>
      <definedName name="_a2Z"/>
      <definedName name="BlankMacro1"/>
      <definedName name="oy" refersTo="#ССЫЛКА!"/>
      <definedName name="yil" refersTo="#ССЫЛКА!"/>
      <definedName name="дел"/>
      <definedName name="прилож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режа"/>
      <sheetName val="физ.тон"/>
      <sheetName val="????(??)"/>
      <sheetName val="Прогноз"/>
      <sheetName val="Ер Ресурс"/>
      <sheetName val="Массив"/>
      <sheetName val="Курс"/>
      <sheetName val="Топливо-энергия"/>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для ГАКа"/>
      <sheetName val="Баз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gjnht,_rjhpbyf8"/>
      <sheetName val="Фориш_20038"/>
      <sheetName val="Трест02-28факт_7"/>
      <sheetName val="Тахлил_туловчи7"/>
      <sheetName val="физ_тон6"/>
      <sheetName val="Ер_Ресурс6"/>
      <sheetName val="жиззах_янги_раз2"/>
      <sheetName val="для_ГАКа2"/>
      <sheetName val="Data_input"/>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Доход 2008"/>
      <sheetName val="Варианты"/>
      <sheetName val="Лист1 (2)"/>
      <sheetName val="База 23.10.2020"/>
      <sheetName val="Алохида"/>
      <sheetName val="графи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Налоги"/>
      <sheetName val="Исх. "/>
      <sheetName val="ТЭП"/>
      <sheetName val="___"/>
      <sheetName val="Чувств"/>
      <sheetName val="Диагр."/>
      <sheetName val="Диаг1"/>
      <sheetName val="Диаг.6"/>
      <sheetName val="Диагр"/>
      <sheetName val="Диаг-"/>
      <sheetName val="Диаг 3"/>
      <sheetName val="Диаграмма1"/>
      <sheetName val="Input1"/>
      <sheetName val="Loans1"/>
      <sheetName val="Input3"/>
      <sheetName val="Input4"/>
      <sheetName val="Диаг -1"/>
      <sheetName val="Taxes"/>
      <sheetName val="Project Cost"/>
      <sheetName val="FinPlan"/>
      <sheetName val="Depreciat"/>
      <sheetName val="ProdPlan"/>
      <sheetName val="SalePlan"/>
      <sheetName val="CostTotal"/>
      <sheetName val="Loans"/>
      <sheetName val="CostSold"/>
      <sheetName val="Себестоимость"/>
      <sheetName val="ProfLoss"/>
      <sheetName val="WorkCap"/>
      <sheetName val="CashFlow"/>
      <sheetName val="Present"/>
      <sheetName val="Balance"/>
      <sheetName val="IRR"/>
      <sheetName val="BreakPoint"/>
      <sheetName val="ProfLoss (2)"/>
      <sheetName val="WorkCap (2)"/>
      <sheetName val="Ф1"/>
      <sheetName val="Ф2"/>
      <sheetName val="Класс"/>
      <sheetName val="Сост Фотон"/>
      <sheetName val="1"/>
      <sheetName val="2"/>
      <sheetName val="3"/>
      <sheetName val="Лист1"/>
      <sheetName val="Финанализ123"/>
      <sheetName val="Исх__"/>
      <sheetName val="Диагр_"/>
      <sheetName val="Диаг_6"/>
      <sheetName val="Диаг_3"/>
      <sheetName val="Диаг_-1"/>
      <sheetName val="Project_Cost"/>
      <sheetName val="ProfLoss_(2)"/>
      <sheetName val="WorkCap_(2)"/>
      <sheetName val="Сост_Фото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500</v>
          </cell>
        </row>
        <row r="8">
          <cell r="C8">
            <v>2500</v>
          </cell>
        </row>
        <row r="9">
          <cell r="C9">
            <v>1000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Ер Ресурс"/>
      <sheetName val="МФО руйхат"/>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максади"/>
      <sheetName val="Худуд"/>
      <sheetName val="ПАСТДАРГОМ (2)"/>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21 шакл"/>
      <sheetName val="курс"/>
      <sheetName val="#ССЫЛКА"/>
      <sheetName val="инф"/>
      <sheetName val="фориш_свод5"/>
      <sheetName val="Фориш_20035"/>
      <sheetName val="Жиззах_янги_раз5"/>
      <sheetName val="Тохирбек_2003-15"/>
      <sheetName val="Ер_Ресурс5"/>
      <sheetName val="МФО_руйхат5"/>
      <sheetName val="январь_ойи5"/>
      <sheetName val="Analysis_of_Interest5"/>
      <sheetName val="ПАСТДАРГОМ_(2)4"/>
      <sheetName val="PV6_3_5L_LX5_GMX1703"/>
      <sheetName val="21_шакл"/>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O4">
            <v>67.099999999999994</v>
          </cell>
        </row>
      </sheetData>
      <sheetData sheetId="21">
        <row r="4">
          <cell r="O4">
            <v>67.099999999999994</v>
          </cell>
        </row>
      </sheetData>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efreshError="1"/>
      <sheetData sheetId="28" refreshError="1"/>
      <sheetData sheetId="29" refreshError="1"/>
      <sheetData sheetId="30" refreshError="1"/>
      <sheetData sheetId="31" refreshError="1"/>
      <sheetData sheetId="32">
        <row r="4">
          <cell r="O4">
            <v>67.099999999999994</v>
          </cell>
        </row>
      </sheetData>
      <sheetData sheetId="33">
        <row r="4">
          <cell r="O4">
            <v>67.099999999999994</v>
          </cell>
        </row>
      </sheetData>
      <sheetData sheetId="34">
        <row r="4">
          <cell r="O4">
            <v>67.099999999999994</v>
          </cell>
        </row>
      </sheetData>
      <sheetData sheetId="35">
        <row r="4">
          <cell r="O4">
            <v>67.099999999999994</v>
          </cell>
        </row>
      </sheetData>
      <sheetData sheetId="36">
        <row r="4">
          <cell r="O4">
            <v>67.099999999999994</v>
          </cell>
        </row>
      </sheetData>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efreshError="1"/>
      <sheetData sheetId="42" refreshError="1"/>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efreshError="1"/>
      <sheetData sheetId="75" refreshError="1"/>
      <sheetData sheetId="76" refreshError="1"/>
      <sheetData sheetId="77">
        <row r="4">
          <cell r="O4">
            <v>67.099999999999994</v>
          </cell>
        </row>
      </sheetData>
      <sheetData sheetId="78">
        <row r="4">
          <cell r="O4">
            <v>67.099999999999994</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фев"/>
      <sheetName val="KAT2344"/>
      <sheetName val="На_учете"/>
      <sheetName val="Раб_места"/>
      <sheetName val="Перепод_"/>
      <sheetName val="Общ_работ_"/>
      <sheetName val="Фориш_2003"/>
      <sheetName val="калий"/>
    </sheetNames>
    <sheetDataSet>
      <sheetData sheetId="0"/>
      <sheetData sheetId="1"/>
      <sheetData sheetId="2"/>
      <sheetData sheetId="3"/>
      <sheetData sheetId="4">
        <row r="5">
          <cell r="E5" t="str">
            <v>в том числе</v>
          </cell>
        </row>
      </sheetData>
      <sheetData sheetId="5"/>
      <sheetData sheetId="6" refreshError="1"/>
      <sheetData sheetId="7" refreshError="1"/>
      <sheetData sheetId="8"/>
      <sheetData sheetId="9"/>
      <sheetData sheetId="10"/>
      <sheetData sheetId="1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Зан-ть(р-ны)"/>
      <sheetName val="Фориш 2003"/>
      <sheetName val="results"/>
      <sheetName val="ГТК_Минфин_факт"/>
      <sheetName val="Прогноз"/>
      <sheetName val="Фориш_2003"/>
      <sheetName val="c"/>
    </sheetNames>
    <sheetDataSet>
      <sheetData sheetId="0">
        <row r="124">
          <cell r="Q124">
            <v>0.5</v>
          </cell>
        </row>
      </sheetData>
      <sheetData sheetId="1"/>
      <sheetData sheetId="2"/>
      <sheetData sheetId="3" refreshError="1"/>
      <sheetData sheetId="4" refreshError="1"/>
      <sheetData sheetId="5" refreshError="1"/>
      <sheetData sheetId="6"/>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кассак бюджет"/>
      <sheetName val="ࡳ"/>
      <sheetName val="физ.тон"/>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ow r="4">
          <cell r="O4">
            <v>67.099999999999994</v>
          </cell>
        </row>
      </sheetData>
      <sheetData sheetId="28" refreshError="1"/>
      <sheetData sheetId="29" refreshError="1"/>
      <sheetData sheetId="30" refreshError="1"/>
      <sheetData sheetId="31"/>
      <sheetData sheetId="32"/>
      <sheetData sheetId="33"/>
      <sheetData sheetId="34"/>
      <sheetData sheetId="35"/>
      <sheetData sheetId="36"/>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sheetData sheetId="47"/>
      <sheetData sheetId="48"/>
      <sheetData sheetId="49"/>
      <sheetData sheetId="50">
        <row r="4">
          <cell r="O4">
            <v>67.099999999999994</v>
          </cell>
        </row>
      </sheetData>
      <sheetData sheetId="51">
        <row r="4">
          <cell r="O4">
            <v>67.099999999999994</v>
          </cell>
        </row>
      </sheetData>
      <sheetData sheetId="52">
        <row r="4">
          <cell r="O4">
            <v>67.099999999999994</v>
          </cell>
        </row>
      </sheetData>
      <sheetData sheetId="53"/>
      <sheetData sheetId="54"/>
      <sheetData sheetId="55"/>
      <sheetData sheetId="56"/>
      <sheetData sheetId="57">
        <row r="4">
          <cell r="O4">
            <v>67.099999999999994</v>
          </cell>
        </row>
      </sheetData>
      <sheetData sheetId="58" refreshError="1"/>
      <sheetData sheetId="59" refreshError="1"/>
      <sheetData sheetId="60" refreshError="1"/>
      <sheetData sheetId="61">
        <row r="4">
          <cell r="O4">
            <v>67.099999999999994</v>
          </cell>
        </row>
      </sheetData>
      <sheetData sheetId="62">
        <row r="4">
          <cell r="O4">
            <v>67.099999999999994</v>
          </cell>
        </row>
      </sheetData>
      <sheetData sheetId="63"/>
      <sheetData sheetId="64"/>
      <sheetData sheetId="65"/>
      <sheetData sheetId="66"/>
      <sheetData sheetId="67">
        <row r="4">
          <cell r="O4">
            <v>67.099999999999994</v>
          </cell>
        </row>
      </sheetData>
      <sheetData sheetId="68"/>
      <sheetData sheetId="6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Results"/>
      <sheetName val="MIN-MAX"/>
      <sheetName val="Prog. rost tarifov"/>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лист1"/>
      <sheetName val="свод_СвС"/>
      <sheetName val="Опс партия 2005-2этап"/>
      <sheetName val="для ГАКа"/>
      <sheetName val="20"/>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уюшмага10,09 холатига"/>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Зан-ть(р-ны)"/>
      <sheetName val="акт_сверка5"/>
      <sheetName val="Куритиш_нормаси5"/>
      <sheetName val="Фориш_20035"/>
      <sheetName val="МФО_руйхат5"/>
      <sheetName val="Ер_Ресурс5"/>
      <sheetName val="Prog__rost_tarifov4"/>
      <sheetName val="21_шакл3"/>
      <sheetName val="табли_4_местний_совет3"/>
      <sheetName val="Опс_партия_2005-2этап3"/>
      <sheetName val="для_ГАКа3"/>
      <sheetName val="год_(2)3"/>
      <sheetName val="МЛРД_33"/>
      <sheetName val="МЛРД_23"/>
      <sheetName val="МЛРД_13"/>
      <sheetName val="ОКДАРЁ_(3)2"/>
      <sheetName val="уюшмага10,09_холатига"/>
    </sheetNames>
    <sheetDataSet>
      <sheetData sheetId="0">
        <row r="1">
          <cell r="A1" t="str">
            <v>ключ</v>
          </cell>
        </row>
      </sheetData>
      <sheetData sheetId="1">
        <row r="1">
          <cell r="A1" t="str">
            <v>Ракам</v>
          </cell>
        </row>
      </sheetData>
      <sheetData sheetId="2" refreshError="1"/>
      <sheetData sheetId="3">
        <row r="1">
          <cell r="A1" t="str">
            <v>Ракам</v>
          </cell>
        </row>
      </sheetData>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row r="1">
          <cell r="A1" t="str">
            <v>Ракам</v>
          </cell>
        </row>
      </sheetData>
      <sheetData sheetId="6" refreshError="1"/>
      <sheetData sheetId="7">
        <row r="1">
          <cell r="A1" t="str">
            <v>Ракам</v>
          </cell>
        </row>
      </sheetData>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ключ</v>
          </cell>
        </row>
      </sheetData>
      <sheetData sheetId="26">
        <row r="1">
          <cell r="A1" t="str">
            <v>ключ</v>
          </cell>
        </row>
      </sheetData>
      <sheetData sheetId="27">
        <row r="1">
          <cell r="A1" t="str">
            <v>ключ</v>
          </cell>
        </row>
      </sheetData>
      <sheetData sheetId="28" refreshError="1"/>
      <sheetData sheetId="29" refreshError="1"/>
      <sheetData sheetId="30" refreshError="1"/>
      <sheetData sheetId="31" refreshError="1"/>
      <sheetData sheetId="32">
        <row r="1">
          <cell r="A1" t="str">
            <v>ключ</v>
          </cell>
        </row>
      </sheetData>
      <sheetData sheetId="33">
        <row r="1">
          <cell r="A1" t="str">
            <v>ключ</v>
          </cell>
        </row>
      </sheetData>
      <sheetData sheetId="34">
        <row r="1">
          <cell r="A1" t="str">
            <v>ключ</v>
          </cell>
        </row>
      </sheetData>
      <sheetData sheetId="35">
        <row r="1">
          <cell r="A1" t="str">
            <v>ключ</v>
          </cell>
        </row>
      </sheetData>
      <sheetData sheetId="36">
        <row r="1">
          <cell r="A1" t="str">
            <v>ключ</v>
          </cell>
        </row>
      </sheetData>
      <sheetData sheetId="37">
        <row r="1">
          <cell r="A1" t="str">
            <v>ключ</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A1" t="str">
            <v>ключ</v>
          </cell>
        </row>
      </sheetData>
      <sheetData sheetId="62">
        <row r="1">
          <cell r="A1" t="str">
            <v>ключ</v>
          </cell>
        </row>
      </sheetData>
      <sheetData sheetId="63">
        <row r="1">
          <cell r="A1" t="str">
            <v>ключ</v>
          </cell>
        </row>
      </sheetData>
      <sheetData sheetId="64">
        <row r="1">
          <cell r="A1" t="str">
            <v>ключ</v>
          </cell>
        </row>
      </sheetData>
      <sheetData sheetId="65">
        <row r="1">
          <cell r="A1" t="str">
            <v>ключ</v>
          </cell>
        </row>
      </sheetData>
      <sheetData sheetId="66">
        <row r="1">
          <cell r="A1" t="str">
            <v>ключ</v>
          </cell>
        </row>
      </sheetData>
      <sheetData sheetId="67">
        <row r="1">
          <cell r="A1" t="str">
            <v>ключ</v>
          </cell>
        </row>
      </sheetData>
      <sheetData sheetId="68"/>
      <sheetData sheetId="69"/>
      <sheetData sheetId="70"/>
      <sheetData sheetId="71"/>
      <sheetData sheetId="72"/>
      <sheetData sheetId="73"/>
      <sheetData sheetId="74"/>
      <sheetData sheetId="75" refreshError="1"/>
      <sheetData sheetId="76">
        <row r="1">
          <cell r="A1" t="str">
            <v>ключ</v>
          </cell>
        </row>
      </sheetData>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ow r="1">
          <cell r="A1" t="str">
            <v>ключ</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6йилга жами"/>
      <sheetName val="апрель кре.жами"/>
      <sheetName val="Гай пахта"/>
      <sheetName val="Массив"/>
      <sheetName val="Фориш 2003"/>
      <sheetName val="Нарх"/>
      <sheetName val="Пункт"/>
      <sheetName val="Зар"/>
      <sheetName val="Заф"/>
      <sheetName val="Мир"/>
      <sheetName val="Зом"/>
      <sheetName val="Макрос1"/>
      <sheetName val="c"/>
      <sheetName val="Лист2"/>
      <sheetName val="15,05,06йилга_жами"/>
      <sheetName val="апрель_кре_жами"/>
      <sheetName val="Гай_пахта"/>
      <sheetName val="Фориш_2003"/>
      <sheetName val="15,05,06йилга_жами1"/>
      <sheetName val="апрель_кре_жами1"/>
      <sheetName val="Гай_пахта1"/>
      <sheetName val="Фориш_20031"/>
      <sheetName val="калий"/>
      <sheetName val="фев"/>
      <sheetName val="15,05,06йилга_жами2"/>
      <sheetName val="апрель_кре_жами2"/>
      <sheetName val="Гай_пахта2"/>
      <sheetName val="Фориш_20032"/>
      <sheetName val="Prog. rost tarifov"/>
      <sheetName val="15,05,06йилга_жами3"/>
      <sheetName val="апрель_кре_жами3"/>
      <sheetName val="Гай_пахта3"/>
      <sheetName val="Фориш_20033"/>
      <sheetName val="s"/>
      <sheetName val="15,05,06йилга_жами4"/>
      <sheetName val="апрель_кре_жами4"/>
      <sheetName val="Гай_пахта4"/>
      <sheetName val="Фориш_20034"/>
      <sheetName val="Prog__rost_tarifov"/>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sheetData sheetId="19"/>
      <sheetData sheetId="20"/>
      <sheetData sheetId="21"/>
      <sheetData sheetId="22"/>
      <sheetData sheetId="23" refreshError="1"/>
      <sheetData sheetId="24"/>
      <sheetData sheetId="25"/>
      <sheetData sheetId="26" refreshError="1"/>
      <sheetData sheetId="27" refreshError="1"/>
      <sheetData sheetId="28" refreshError="1"/>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Гай пахта"/>
      <sheetName val="Массив"/>
      <sheetName val="Нарх"/>
      <sheetName val="Пункт"/>
      <sheetName val="Фориш 2003"/>
      <sheetName val="На_учете"/>
      <sheetName val="Раб_места"/>
      <sheetName val="Перепод_"/>
      <sheetName val="Общ_работ_"/>
      <sheetName val="Гай_пахта"/>
      <sheetName val="s"/>
      <sheetName val="Лист5"/>
      <sheetName val="BULLET"/>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 стр инв"/>
      <sheetName val="ААА"/>
      <sheetName val="БББ"/>
      <sheetName val="прил №1 гос и хоз"/>
      <sheetName val="90"/>
      <sheetName val="189"/>
      <sheetName val="217 (Без А_Б)"/>
      <sheetName val="79 (Б)"/>
      <sheetName val="39 (А)"/>
      <sheetName val="335"/>
      <sheetName val="173"/>
      <sheetName val="ВСЕ АО201115"/>
      <sheetName val="ВСЕ АО"/>
      <sheetName val="32"/>
      <sheetName val="148"/>
      <sheetName val="13"/>
      <sheetName val="64"/>
      <sheetName val="245"/>
      <sheetName val="614"/>
      <sheetName val="Лист2"/>
      <sheetName val="Лист3"/>
      <sheetName val="Лист5"/>
      <sheetName val="Лист1"/>
      <sheetName val="база по 623"/>
      <sheetName val="реал_стр_инв"/>
      <sheetName val="прил_№1_гос_и_хоз"/>
      <sheetName val="217_(Без_А_Б)"/>
      <sheetName val="79_(Б)"/>
      <sheetName val="39_(А)"/>
      <sheetName val="ВСЕ_АО201115"/>
      <sheetName val="ВСЕ_АО"/>
      <sheetName val="база_по_6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0000074</v>
          </cell>
          <cell r="B2" t="str">
            <v>0683</v>
          </cell>
          <cell r="C2" t="str">
            <v>Элсис-савдо</v>
          </cell>
        </row>
        <row r="3">
          <cell r="A3" t="str">
            <v>0000473</v>
          </cell>
          <cell r="B3" t="str">
            <v>1134</v>
          </cell>
          <cell r="C3" t="str">
            <v>Хамкорбанк</v>
          </cell>
        </row>
        <row r="4">
          <cell r="A4" t="str">
            <v>0000517</v>
          </cell>
          <cell r="B4" t="str">
            <v>1503</v>
          </cell>
          <cell r="C4" t="str">
            <v>Мулк-сармоя брокерлик уйи</v>
          </cell>
        </row>
        <row r="5">
          <cell r="A5" t="str">
            <v>0000556</v>
          </cell>
          <cell r="B5" t="str">
            <v>3756</v>
          </cell>
          <cell r="C5" t="str">
            <v>Узбекистон саноат-курилиш банки</v>
          </cell>
        </row>
        <row r="6">
          <cell r="A6" t="str">
            <v>0000561</v>
          </cell>
          <cell r="B6" t="str">
            <v>3866</v>
          </cell>
          <cell r="C6" t="str">
            <v>Асака банк</v>
          </cell>
        </row>
        <row r="7">
          <cell r="A7" t="str">
            <v>0000564</v>
          </cell>
          <cell r="B7" t="str">
            <v>3992</v>
          </cell>
          <cell r="C7" t="str">
            <v>Ипак йули банк</v>
          </cell>
        </row>
        <row r="8">
          <cell r="A8" t="str">
            <v>0000624</v>
          </cell>
          <cell r="B8" t="str">
            <v>0009</v>
          </cell>
          <cell r="C8" t="str">
            <v>Халк парварлик</v>
          </cell>
        </row>
        <row r="9">
          <cell r="A9" t="str">
            <v>0000626</v>
          </cell>
          <cell r="B9" t="str">
            <v>0010</v>
          </cell>
          <cell r="C9" t="str">
            <v>Мулк</v>
          </cell>
        </row>
        <row r="10">
          <cell r="A10" t="str">
            <v>0000636</v>
          </cell>
          <cell r="B10" t="str">
            <v>0015</v>
          </cell>
          <cell r="C10" t="str">
            <v>Навоисавдо</v>
          </cell>
        </row>
        <row r="11">
          <cell r="A11" t="str">
            <v>0000663</v>
          </cell>
          <cell r="B11" t="str">
            <v>0038</v>
          </cell>
          <cell r="C11" t="str">
            <v>Марказий дехкон бозори</v>
          </cell>
        </row>
        <row r="12">
          <cell r="A12" t="str">
            <v>0000688</v>
          </cell>
          <cell r="B12" t="str">
            <v>0055</v>
          </cell>
          <cell r="C12" t="str">
            <v>Олмалик кон-металлургия комбинати</v>
          </cell>
        </row>
        <row r="13">
          <cell r="A13" t="str">
            <v>0000719</v>
          </cell>
          <cell r="B13" t="str">
            <v>0081</v>
          </cell>
          <cell r="C13" t="str">
            <v>Агротаъминот-БС</v>
          </cell>
        </row>
        <row r="14">
          <cell r="A14" t="str">
            <v>0000755</v>
          </cell>
          <cell r="B14" t="str">
            <v>0110</v>
          </cell>
          <cell r="C14" t="str">
            <v>Кафолат сугурта компанияси</v>
          </cell>
        </row>
        <row r="15">
          <cell r="A15" t="str">
            <v>0000805</v>
          </cell>
          <cell r="B15" t="str">
            <v>0156</v>
          </cell>
          <cell r="C15" t="str">
            <v>Агробанк</v>
          </cell>
        </row>
        <row r="16">
          <cell r="A16" t="str">
            <v>0000851</v>
          </cell>
          <cell r="B16" t="str">
            <v>0199</v>
          </cell>
          <cell r="C16" t="str">
            <v>Кашкадарё пармалаш ишлари</v>
          </cell>
        </row>
        <row r="17">
          <cell r="A17" t="str">
            <v>0000959</v>
          </cell>
          <cell r="B17" t="str">
            <v>0304</v>
          </cell>
          <cell r="C17" t="str">
            <v>Дженерал Моторс Узбекистон</v>
          </cell>
        </row>
        <row r="18">
          <cell r="A18" t="str">
            <v>0000994</v>
          </cell>
          <cell r="B18" t="str">
            <v>0336</v>
          </cell>
          <cell r="C18" t="str">
            <v>Самарканд консерва</v>
          </cell>
        </row>
        <row r="19">
          <cell r="A19" t="str">
            <v>0001116</v>
          </cell>
          <cell r="B19" t="str">
            <v>0451</v>
          </cell>
          <cell r="C19" t="str">
            <v>Кукон механика заводи</v>
          </cell>
        </row>
        <row r="20">
          <cell r="A20" t="str">
            <v>0001117</v>
          </cell>
          <cell r="B20" t="str">
            <v>0452</v>
          </cell>
          <cell r="C20" t="str">
            <v>Туйтепа металл курилмалари</v>
          </cell>
        </row>
        <row r="21">
          <cell r="A21" t="str">
            <v>0001145</v>
          </cell>
          <cell r="B21" t="str">
            <v>0477</v>
          </cell>
          <cell r="C21" t="str">
            <v>Гранит</v>
          </cell>
        </row>
        <row r="22">
          <cell r="A22" t="str">
            <v>0001169</v>
          </cell>
          <cell r="B22" t="str">
            <v>0498</v>
          </cell>
          <cell r="C22" t="str">
            <v>Бухороэнергомарказ</v>
          </cell>
        </row>
        <row r="23">
          <cell r="A23" t="str">
            <v>0001181</v>
          </cell>
          <cell r="B23" t="str">
            <v>0508</v>
          </cell>
          <cell r="C23" t="str">
            <v>Узбекфильм</v>
          </cell>
        </row>
        <row r="24">
          <cell r="A24" t="str">
            <v>0001201</v>
          </cell>
          <cell r="B24" t="str">
            <v>0525</v>
          </cell>
          <cell r="C24" t="str">
            <v>Куконмаш</v>
          </cell>
        </row>
        <row r="25">
          <cell r="A25" t="str">
            <v>0001204</v>
          </cell>
          <cell r="B25" t="str">
            <v>0528</v>
          </cell>
          <cell r="C25" t="str">
            <v>Узбекистон почтаси</v>
          </cell>
        </row>
        <row r="26">
          <cell r="A26" t="str">
            <v>0001230</v>
          </cell>
          <cell r="B26" t="str">
            <v>0554</v>
          </cell>
          <cell r="C26" t="str">
            <v>Жахон савдо комплекси</v>
          </cell>
        </row>
        <row r="27">
          <cell r="A27" t="str">
            <v>0001243</v>
          </cell>
          <cell r="B27" t="str">
            <v>0567</v>
          </cell>
          <cell r="C27" t="str">
            <v>Кукон суперфосфат заводи</v>
          </cell>
        </row>
        <row r="28">
          <cell r="A28" t="str">
            <v>0001246</v>
          </cell>
          <cell r="B28" t="str">
            <v>0570</v>
          </cell>
          <cell r="C28" t="str">
            <v>Андижонмаш</v>
          </cell>
        </row>
        <row r="29">
          <cell r="A29" t="str">
            <v>0001267</v>
          </cell>
          <cell r="B29" t="str">
            <v>0590</v>
          </cell>
          <cell r="C29" t="str">
            <v>Средазэнергосетьпроект</v>
          </cell>
        </row>
        <row r="30">
          <cell r="A30" t="str">
            <v>0001271</v>
          </cell>
          <cell r="B30" t="str">
            <v>0595</v>
          </cell>
          <cell r="C30" t="str">
            <v>Узпартампонаж</v>
          </cell>
        </row>
        <row r="31">
          <cell r="A31" t="str">
            <v>0001282</v>
          </cell>
          <cell r="B31" t="str">
            <v>0605</v>
          </cell>
          <cell r="C31" t="str">
            <v>Таминотчи-Пахта</v>
          </cell>
        </row>
        <row r="32">
          <cell r="A32" t="str">
            <v>0001388</v>
          </cell>
          <cell r="B32" t="str">
            <v>0703</v>
          </cell>
          <cell r="C32" t="str">
            <v>Каракалпакбоян</v>
          </cell>
        </row>
        <row r="33">
          <cell r="A33" t="str">
            <v>0001395</v>
          </cell>
          <cell r="B33" t="str">
            <v>0709</v>
          </cell>
          <cell r="C33" t="str">
            <v>Андижоннефт</v>
          </cell>
        </row>
        <row r="34">
          <cell r="A34" t="str">
            <v>0001399</v>
          </cell>
          <cell r="B34" t="str">
            <v>0713</v>
          </cell>
          <cell r="C34" t="str">
            <v>Электр кишлок курилиш</v>
          </cell>
        </row>
        <row r="35">
          <cell r="A35" t="str">
            <v>0001426</v>
          </cell>
          <cell r="B35" t="str">
            <v>0733</v>
          </cell>
          <cell r="C35" t="str">
            <v>Узсаламан</v>
          </cell>
        </row>
        <row r="36">
          <cell r="A36" t="str">
            <v>0001443</v>
          </cell>
          <cell r="B36" t="str">
            <v>0744</v>
          </cell>
          <cell r="C36" t="str">
            <v>Минора куриш экспедицияси</v>
          </cell>
        </row>
        <row r="37">
          <cell r="A37" t="str">
            <v>0001489</v>
          </cell>
          <cell r="B37" t="str">
            <v>0772</v>
          </cell>
          <cell r="C37" t="str">
            <v>Марказсаноатэкспорт</v>
          </cell>
        </row>
        <row r="38">
          <cell r="A38" t="str">
            <v>0001493</v>
          </cell>
          <cell r="B38" t="str">
            <v>0776</v>
          </cell>
          <cell r="C38" t="str">
            <v>Узпроммашимпекс</v>
          </cell>
        </row>
        <row r="39">
          <cell r="A39" t="str">
            <v>0001500</v>
          </cell>
          <cell r="B39" t="str">
            <v>0782</v>
          </cell>
          <cell r="C39" t="str">
            <v>Узинтеримпекс</v>
          </cell>
        </row>
        <row r="40">
          <cell r="A40" t="str">
            <v>0001510</v>
          </cell>
          <cell r="B40" t="str">
            <v>0788</v>
          </cell>
          <cell r="C40" t="str">
            <v>Узбекгеофизика</v>
          </cell>
        </row>
        <row r="41">
          <cell r="A41" t="str">
            <v>0001544</v>
          </cell>
          <cell r="B41" t="str">
            <v>4843</v>
          </cell>
          <cell r="C41" t="str">
            <v>Узбекистон темир йуллари</v>
          </cell>
        </row>
        <row r="42">
          <cell r="A42" t="str">
            <v>0001548</v>
          </cell>
          <cell r="B42" t="str">
            <v>5414</v>
          </cell>
          <cell r="C42" t="str">
            <v>Узбек гидро энерго курилиш</v>
          </cell>
        </row>
        <row r="43">
          <cell r="A43" t="str">
            <v>0001552</v>
          </cell>
          <cell r="B43" t="str">
            <v>0806</v>
          </cell>
          <cell r="C43" t="str">
            <v>Узмарказимпекс</v>
          </cell>
        </row>
        <row r="44">
          <cell r="A44" t="str">
            <v>0001554</v>
          </cell>
          <cell r="B44" t="str">
            <v>0808</v>
          </cell>
          <cell r="C44" t="str">
            <v>Нефт ва газ конлари геологияси хамда кидируви институти</v>
          </cell>
        </row>
        <row r="45">
          <cell r="A45" t="str">
            <v>0001608</v>
          </cell>
          <cell r="B45" t="str">
            <v>0851</v>
          </cell>
          <cell r="C45" t="str">
            <v>Пахтасаноат илмий маркази</v>
          </cell>
        </row>
        <row r="46">
          <cell r="A46" t="str">
            <v>0001612</v>
          </cell>
          <cell r="B46" t="str">
            <v>0854</v>
          </cell>
          <cell r="C46" t="str">
            <v>Узвиносаноат-холдинг</v>
          </cell>
        </row>
        <row r="47">
          <cell r="A47" t="str">
            <v>0001639</v>
          </cell>
          <cell r="B47" t="str">
            <v>0873</v>
          </cell>
          <cell r="C47" t="str">
            <v>Чорсу буюм савдо комплекси</v>
          </cell>
        </row>
        <row r="48">
          <cell r="A48" t="str">
            <v>0001643</v>
          </cell>
          <cell r="B48" t="str">
            <v>0877</v>
          </cell>
          <cell r="C48" t="str">
            <v>Ейвалек махсус темир бетон</v>
          </cell>
        </row>
        <row r="49">
          <cell r="A49" t="str">
            <v>0001671</v>
          </cell>
          <cell r="B49" t="str">
            <v>0903</v>
          </cell>
          <cell r="C49" t="str">
            <v>Урта осиё транс</v>
          </cell>
        </row>
        <row r="50">
          <cell r="A50" t="str">
            <v>0001708</v>
          </cell>
          <cell r="B50" t="str">
            <v>0928</v>
          </cell>
          <cell r="C50" t="str">
            <v>Туркистон банк</v>
          </cell>
        </row>
        <row r="51">
          <cell r="A51" t="str">
            <v>0001713</v>
          </cell>
          <cell r="B51" t="str">
            <v>0933</v>
          </cell>
          <cell r="C51" t="str">
            <v>Риштон пахта тозалаш корхонаси</v>
          </cell>
        </row>
        <row r="52">
          <cell r="A52" t="str">
            <v>0001715</v>
          </cell>
          <cell r="B52" t="str">
            <v>0935</v>
          </cell>
          <cell r="C52" t="str">
            <v>Жаркургон нефт</v>
          </cell>
        </row>
        <row r="53">
          <cell r="A53" t="str">
            <v>0001746</v>
          </cell>
          <cell r="B53" t="str">
            <v>0954</v>
          </cell>
          <cell r="C53" t="str">
            <v>УПП</v>
          </cell>
        </row>
        <row r="54">
          <cell r="A54" t="str">
            <v>0001749</v>
          </cell>
          <cell r="B54" t="str">
            <v>0957</v>
          </cell>
          <cell r="C54" t="str">
            <v>Еркургон дехкон бозори</v>
          </cell>
        </row>
        <row r="55">
          <cell r="A55" t="str">
            <v>0001750</v>
          </cell>
          <cell r="B55" t="str">
            <v>5226</v>
          </cell>
          <cell r="C55" t="str">
            <v>Узбек кумир</v>
          </cell>
        </row>
        <row r="56">
          <cell r="A56" t="str">
            <v>0001751</v>
          </cell>
          <cell r="B56" t="str">
            <v>0958</v>
          </cell>
          <cell r="C56" t="str">
            <v>Уз-Донг-вон компани</v>
          </cell>
        </row>
        <row r="57">
          <cell r="A57" t="str">
            <v>0001752</v>
          </cell>
          <cell r="B57" t="str">
            <v>0960</v>
          </cell>
          <cell r="C57" t="str">
            <v>Узнефтгаз кудук таъмирлаш</v>
          </cell>
        </row>
        <row r="58">
          <cell r="A58" t="str">
            <v>0001759</v>
          </cell>
          <cell r="B58" t="str">
            <v>0966</v>
          </cell>
          <cell r="C58" t="str">
            <v>Косон 232-хужаликлараро МКК</v>
          </cell>
        </row>
        <row r="59">
          <cell r="A59" t="str">
            <v>0001786</v>
          </cell>
          <cell r="B59" t="str">
            <v>0980</v>
          </cell>
          <cell r="C59" t="str">
            <v>Темирйул  транспорт  бошкармаси</v>
          </cell>
        </row>
        <row r="60">
          <cell r="A60" t="str">
            <v>0001833</v>
          </cell>
          <cell r="B60" t="str">
            <v>1012</v>
          </cell>
          <cell r="C60" t="str">
            <v>Антекс</v>
          </cell>
        </row>
        <row r="61">
          <cell r="A61" t="str">
            <v>0001834</v>
          </cell>
          <cell r="B61" t="str">
            <v>1013</v>
          </cell>
          <cell r="C61" t="str">
            <v>УТ банк</v>
          </cell>
        </row>
        <row r="62">
          <cell r="A62" t="str">
            <v>0001836</v>
          </cell>
          <cell r="B62" t="str">
            <v>1014</v>
          </cell>
          <cell r="C62" t="str">
            <v>Комсар</v>
          </cell>
        </row>
        <row r="63">
          <cell r="A63" t="str">
            <v>0001841</v>
          </cell>
          <cell r="B63" t="str">
            <v>1019</v>
          </cell>
          <cell r="C63" t="str">
            <v>Тошнефтегаз курилиш</v>
          </cell>
        </row>
        <row r="64">
          <cell r="A64" t="str">
            <v>0001853</v>
          </cell>
          <cell r="B64" t="str">
            <v>1029</v>
          </cell>
          <cell r="C64" t="str">
            <v>Узнефтмахсулот</v>
          </cell>
        </row>
        <row r="65">
          <cell r="A65" t="str">
            <v>0001904</v>
          </cell>
          <cell r="B65" t="str">
            <v>1055</v>
          </cell>
          <cell r="C65" t="str">
            <v>Узнефтегазмаш</v>
          </cell>
        </row>
        <row r="66">
          <cell r="A66" t="str">
            <v>0001906</v>
          </cell>
          <cell r="B66" t="str">
            <v>1057</v>
          </cell>
          <cell r="C66" t="str">
            <v>Ташэлектрошит</v>
          </cell>
        </row>
        <row r="67">
          <cell r="A67" t="str">
            <v>0001917</v>
          </cell>
          <cell r="B67" t="str">
            <v>1066</v>
          </cell>
          <cell r="C67" t="str">
            <v>Тошкент лок-буёк заводи</v>
          </cell>
        </row>
        <row r="68">
          <cell r="A68" t="str">
            <v>0001934</v>
          </cell>
          <cell r="B68" t="str">
            <v>1078</v>
          </cell>
          <cell r="C68" t="str">
            <v>Жондор пахта тозалаш</v>
          </cell>
        </row>
        <row r="69">
          <cell r="A69" t="str">
            <v>0001962</v>
          </cell>
          <cell r="B69" t="str">
            <v>1103</v>
          </cell>
          <cell r="C69" t="str">
            <v>Узлитинефтгаз</v>
          </cell>
        </row>
        <row r="70">
          <cell r="A70" t="str">
            <v>0002054</v>
          </cell>
          <cell r="B70" t="str">
            <v>4606</v>
          </cell>
          <cell r="C70" t="str">
            <v>Фаргона вилояти МТП бирлашмаси</v>
          </cell>
        </row>
        <row r="71">
          <cell r="A71" t="str">
            <v>0002096</v>
          </cell>
          <cell r="B71" t="str">
            <v>1128</v>
          </cell>
          <cell r="C71" t="str">
            <v>Карбонат</v>
          </cell>
        </row>
        <row r="72">
          <cell r="A72" t="str">
            <v>0002111</v>
          </cell>
          <cell r="B72" t="str">
            <v>4700</v>
          </cell>
          <cell r="C72" t="str">
            <v>Сирдарё вилояти МТП бирлашмаси</v>
          </cell>
        </row>
        <row r="73">
          <cell r="A73" t="str">
            <v>0002127</v>
          </cell>
          <cell r="B73" t="str">
            <v>1146</v>
          </cell>
          <cell r="C73" t="str">
            <v>Узташкинефтгаз</v>
          </cell>
        </row>
        <row r="74">
          <cell r="A74" t="str">
            <v>0002132</v>
          </cell>
          <cell r="B74" t="str">
            <v>1150</v>
          </cell>
          <cell r="C74" t="str">
            <v>Узкишлокхужаликмашлизинг</v>
          </cell>
        </row>
        <row r="75">
          <cell r="A75" t="str">
            <v>0002133</v>
          </cell>
          <cell r="B75" t="str">
            <v>1151</v>
          </cell>
          <cell r="C75" t="str">
            <v>Узбек лизинг интернешнл</v>
          </cell>
        </row>
        <row r="76">
          <cell r="A76" t="str">
            <v>0002138</v>
          </cell>
          <cell r="B76" t="str">
            <v>1155</v>
          </cell>
          <cell r="C76" t="str">
            <v>Портлатишсаноат</v>
          </cell>
        </row>
        <row r="77">
          <cell r="A77" t="str">
            <v>0002202</v>
          </cell>
          <cell r="B77" t="str">
            <v>4652</v>
          </cell>
          <cell r="C77" t="str">
            <v>Андижон вилояти МТП бирлашмаси</v>
          </cell>
        </row>
        <row r="78">
          <cell r="A78" t="str">
            <v>0002284</v>
          </cell>
          <cell r="B78" t="str">
            <v>1185</v>
          </cell>
          <cell r="C78" t="str">
            <v>Авиасозлар дехкон бозори</v>
          </cell>
        </row>
        <row r="79">
          <cell r="A79" t="str">
            <v>0002292</v>
          </cell>
          <cell r="B79" t="str">
            <v>4905</v>
          </cell>
          <cell r="C79" t="str">
            <v>Сувмаш</v>
          </cell>
        </row>
        <row r="80">
          <cell r="A80" t="str">
            <v>0002350</v>
          </cell>
          <cell r="B80" t="str">
            <v>4609</v>
          </cell>
          <cell r="C80" t="str">
            <v>Наманган вилояти МТП худудий бирлашмаси</v>
          </cell>
        </row>
        <row r="81">
          <cell r="A81" t="str">
            <v>0002364</v>
          </cell>
          <cell r="B81" t="str">
            <v>5337</v>
          </cell>
          <cell r="C81" t="str">
            <v>Хоразм сув курилиш</v>
          </cell>
        </row>
        <row r="82">
          <cell r="A82" t="str">
            <v>0002420</v>
          </cell>
          <cell r="B82" t="str">
            <v>1203</v>
          </cell>
          <cell r="C82" t="str">
            <v>Узэлектромонтаж</v>
          </cell>
        </row>
        <row r="83">
          <cell r="A83" t="str">
            <v>0002474</v>
          </cell>
          <cell r="B83" t="str">
            <v>5382</v>
          </cell>
          <cell r="C83" t="str">
            <v>Шаргун кумир</v>
          </cell>
        </row>
        <row r="84">
          <cell r="A84" t="str">
            <v>0002541</v>
          </cell>
          <cell r="B84" t="str">
            <v>1225</v>
          </cell>
          <cell r="C84" t="str">
            <v>Полаткурилма</v>
          </cell>
        </row>
        <row r="85">
          <cell r="A85" t="str">
            <v>0002554</v>
          </cell>
          <cell r="B85" t="str">
            <v>5360</v>
          </cell>
          <cell r="C85" t="str">
            <v>Сувсаноатмаш</v>
          </cell>
        </row>
        <row r="86">
          <cell r="A86" t="str">
            <v>0002583</v>
          </cell>
          <cell r="B86" t="str">
            <v>1239</v>
          </cell>
          <cell r="C86" t="str">
            <v>Юнусобод дехкон бозори</v>
          </cell>
        </row>
        <row r="87">
          <cell r="A87" t="str">
            <v>0002593</v>
          </cell>
          <cell r="B87" t="str">
            <v>1244</v>
          </cell>
          <cell r="C87" t="str">
            <v>Урганч экскаватор</v>
          </cell>
        </row>
        <row r="88">
          <cell r="A88" t="str">
            <v>0002598</v>
          </cell>
          <cell r="B88" t="str">
            <v>1245</v>
          </cell>
          <cell r="C88" t="str">
            <v>Жанубсаноатмонтаж</v>
          </cell>
        </row>
        <row r="89">
          <cell r="A89" t="str">
            <v>0002601</v>
          </cell>
          <cell r="B89" t="str">
            <v>1248</v>
          </cell>
          <cell r="C89" t="str">
            <v>93-махсус трест</v>
          </cell>
        </row>
        <row r="90">
          <cell r="A90" t="str">
            <v>0002602</v>
          </cell>
          <cell r="B90" t="str">
            <v>1249</v>
          </cell>
          <cell r="C90" t="str">
            <v>Узбекистон Республика валюта биржаси</v>
          </cell>
        </row>
        <row r="91">
          <cell r="A91" t="str">
            <v>0002627</v>
          </cell>
          <cell r="B91" t="str">
            <v>1254</v>
          </cell>
          <cell r="C91" t="str">
            <v>Тошкент кишлок хужалик махсулотлари улгуржи бозори</v>
          </cell>
        </row>
        <row r="92">
          <cell r="A92" t="str">
            <v>0002688</v>
          </cell>
          <cell r="B92" t="str">
            <v>1268</v>
          </cell>
          <cell r="C92" t="str">
            <v>Навои сув курилиш</v>
          </cell>
        </row>
        <row r="93">
          <cell r="A93" t="str">
            <v>0002700</v>
          </cell>
          <cell r="B93" t="str">
            <v>1274</v>
          </cell>
          <cell r="C93" t="str">
            <v>КДБ банк Узбекистон</v>
          </cell>
        </row>
        <row r="94">
          <cell r="A94" t="str">
            <v>0002834</v>
          </cell>
          <cell r="B94" t="str">
            <v>1321</v>
          </cell>
          <cell r="C94" t="str">
            <v>Халкаро хамкорлик маркази</v>
          </cell>
        </row>
        <row r="95">
          <cell r="A95" t="str">
            <v>0002842</v>
          </cell>
          <cell r="B95" t="str">
            <v>1323</v>
          </cell>
          <cell r="C95" t="str">
            <v>Каштекс</v>
          </cell>
        </row>
        <row r="96">
          <cell r="A96" t="str">
            <v>0003002</v>
          </cell>
          <cell r="B96" t="str">
            <v>4767</v>
          </cell>
          <cell r="C96" t="str">
            <v>Матбуот таркатувчи</v>
          </cell>
        </row>
        <row r="97">
          <cell r="A97" t="str">
            <v>0003010</v>
          </cell>
          <cell r="B97" t="str">
            <v>1399</v>
          </cell>
          <cell r="C97" t="str">
            <v>Турон-Хожели</v>
          </cell>
        </row>
        <row r="98">
          <cell r="A98" t="str">
            <v>0003015</v>
          </cell>
          <cell r="B98" t="str">
            <v>1401</v>
          </cell>
          <cell r="C98" t="str">
            <v>Карши шахар 12-сонли автокорхона</v>
          </cell>
        </row>
        <row r="99">
          <cell r="A99" t="str">
            <v>0003080</v>
          </cell>
          <cell r="B99" t="str">
            <v>1421</v>
          </cell>
          <cell r="C99" t="str">
            <v>Амубухороканалкурилиш</v>
          </cell>
        </row>
        <row r="100">
          <cell r="A100" t="str">
            <v>0003564</v>
          </cell>
          <cell r="B100" t="str">
            <v>1456</v>
          </cell>
          <cell r="C100" t="str">
            <v>Янгийул ёг-мой</v>
          </cell>
        </row>
        <row r="101">
          <cell r="A101" t="str">
            <v>0003569</v>
          </cell>
          <cell r="B101" t="str">
            <v>1459</v>
          </cell>
          <cell r="C101" t="str">
            <v>ПСМ груп</v>
          </cell>
        </row>
        <row r="102">
          <cell r="A102" t="str">
            <v>0003577</v>
          </cell>
          <cell r="B102" t="str">
            <v>1467</v>
          </cell>
          <cell r="C102" t="str">
            <v>Мастона</v>
          </cell>
        </row>
        <row r="103">
          <cell r="A103" t="str">
            <v>0003592</v>
          </cell>
          <cell r="B103" t="str">
            <v>1481</v>
          </cell>
          <cell r="C103" t="str">
            <v>Узкимёполимерсавдо</v>
          </cell>
        </row>
        <row r="104">
          <cell r="A104" t="str">
            <v>0003606</v>
          </cell>
          <cell r="B104" t="str">
            <v>1495</v>
          </cell>
          <cell r="C104" t="str">
            <v>Лаззат КИЧАЖ</v>
          </cell>
        </row>
        <row r="105">
          <cell r="A105" t="str">
            <v>0003636</v>
          </cell>
          <cell r="B105" t="str">
            <v>1523</v>
          </cell>
          <cell r="C105" t="str">
            <v>Микрокредитбанк</v>
          </cell>
        </row>
        <row r="106">
          <cell r="A106" t="str">
            <v>0003641</v>
          </cell>
          <cell r="B106" t="str">
            <v>1528</v>
          </cell>
          <cell r="C106" t="str">
            <v>УЗБАТ А.О.</v>
          </cell>
        </row>
        <row r="107">
          <cell r="A107" t="str">
            <v>0003648</v>
          </cell>
          <cell r="B107" t="str">
            <v>1534</v>
          </cell>
          <cell r="C107" t="str">
            <v>Нукис вино заводи</v>
          </cell>
        </row>
        <row r="108">
          <cell r="A108" t="str">
            <v>0003657</v>
          </cell>
          <cell r="B108" t="str">
            <v>1543</v>
          </cell>
          <cell r="C108" t="str">
            <v>Узэлектркабелсавдо</v>
          </cell>
        </row>
        <row r="109">
          <cell r="A109" t="str">
            <v>0003728</v>
          </cell>
          <cell r="B109" t="str">
            <v>1614</v>
          </cell>
          <cell r="C109" t="str">
            <v>Навои дори-дармон</v>
          </cell>
        </row>
        <row r="110">
          <cell r="A110" t="str">
            <v>0003734</v>
          </cell>
          <cell r="B110" t="str">
            <v>1620</v>
          </cell>
          <cell r="C110" t="str">
            <v>Тошкент ёг-мой комбинати</v>
          </cell>
        </row>
        <row r="111">
          <cell r="A111" t="str">
            <v>0003739</v>
          </cell>
          <cell r="B111" t="str">
            <v>1625</v>
          </cell>
          <cell r="C111" t="str">
            <v>Гулистон экстракт-ёг</v>
          </cell>
        </row>
        <row r="112">
          <cell r="A112" t="str">
            <v>0003754</v>
          </cell>
          <cell r="B112" t="str">
            <v>1640</v>
          </cell>
          <cell r="C112" t="str">
            <v>Узбеккимёмаш заводи</v>
          </cell>
        </row>
        <row r="113">
          <cell r="A113" t="str">
            <v>0003761</v>
          </cell>
          <cell r="B113" t="str">
            <v>1646</v>
          </cell>
          <cell r="C113" t="str">
            <v>Тошкент рангли метал парчалари ва резги-чикитларини тайёрлаш ва кайта ишлаш заводи</v>
          </cell>
        </row>
        <row r="114">
          <cell r="A114" t="str">
            <v>0003762</v>
          </cell>
          <cell r="B114" t="str">
            <v>1647</v>
          </cell>
          <cell r="C114" t="str">
            <v>Кашкадарё дон махсулотлари</v>
          </cell>
        </row>
        <row r="115">
          <cell r="A115" t="str">
            <v>0003772</v>
          </cell>
          <cell r="B115" t="str">
            <v>1653</v>
          </cell>
          <cell r="C115" t="str">
            <v>Андижон тажриба-синов заводи</v>
          </cell>
        </row>
        <row r="116">
          <cell r="A116" t="str">
            <v>0003775</v>
          </cell>
          <cell r="B116" t="str">
            <v>1655</v>
          </cell>
          <cell r="C116" t="str">
            <v>Когон ёг-экстраксия заводи</v>
          </cell>
        </row>
        <row r="117">
          <cell r="A117" t="str">
            <v>0003803</v>
          </cell>
          <cell r="B117" t="str">
            <v>1682</v>
          </cell>
          <cell r="C117" t="str">
            <v>Средазцветметэнерго</v>
          </cell>
        </row>
        <row r="118">
          <cell r="A118" t="str">
            <v>0003825</v>
          </cell>
          <cell r="B118" t="str">
            <v>1699</v>
          </cell>
          <cell r="C118" t="str">
            <v>Фаргона дори-дармон</v>
          </cell>
        </row>
        <row r="119">
          <cell r="A119" t="str">
            <v>0003839</v>
          </cell>
          <cell r="B119" t="str">
            <v>1711</v>
          </cell>
          <cell r="C119" t="str">
            <v>Самарканд дори-дармон</v>
          </cell>
        </row>
        <row r="120">
          <cell r="A120" t="str">
            <v>0003843</v>
          </cell>
          <cell r="B120" t="str">
            <v>1714</v>
          </cell>
          <cell r="C120" t="str">
            <v>Тошкент Республика фонд биржаси</v>
          </cell>
        </row>
        <row r="121">
          <cell r="A121" t="str">
            <v>0003845</v>
          </cell>
          <cell r="B121" t="str">
            <v>1716</v>
          </cell>
          <cell r="C121" t="str">
            <v>Дунё-М</v>
          </cell>
        </row>
        <row r="122">
          <cell r="A122" t="str">
            <v>0003853</v>
          </cell>
          <cell r="B122" t="str">
            <v>5266</v>
          </cell>
          <cell r="C122" t="str">
            <v>Узбекенгилсаноат</v>
          </cell>
        </row>
        <row r="123">
          <cell r="A123" t="str">
            <v>0003895</v>
          </cell>
          <cell r="B123" t="str">
            <v>1761</v>
          </cell>
          <cell r="C123" t="str">
            <v>Каттакургон ёг-мой</v>
          </cell>
        </row>
        <row r="124">
          <cell r="A124" t="str">
            <v>0003903</v>
          </cell>
          <cell r="B124" t="str">
            <v>1769</v>
          </cell>
          <cell r="C124" t="str">
            <v>Кашкадарё дори-дармон</v>
          </cell>
        </row>
        <row r="125">
          <cell r="A125" t="str">
            <v>0003905</v>
          </cell>
          <cell r="B125" t="str">
            <v>1771</v>
          </cell>
          <cell r="C125" t="str">
            <v>Багдод дон махсулотлари</v>
          </cell>
        </row>
        <row r="126">
          <cell r="A126" t="str">
            <v>0003907</v>
          </cell>
          <cell r="B126" t="str">
            <v>1773</v>
          </cell>
          <cell r="C126" t="str">
            <v>Шодлик</v>
          </cell>
        </row>
        <row r="127">
          <cell r="A127" t="str">
            <v>0003921</v>
          </cell>
          <cell r="B127" t="str">
            <v>1785</v>
          </cell>
          <cell r="C127" t="str">
            <v>Урганч ёг-мой</v>
          </cell>
        </row>
        <row r="128">
          <cell r="A128" t="str">
            <v>0003928</v>
          </cell>
          <cell r="B128" t="str">
            <v>1791</v>
          </cell>
          <cell r="C128" t="str">
            <v>Узкоммаишийсавдо</v>
          </cell>
        </row>
        <row r="129">
          <cell r="A129" t="str">
            <v>0003932</v>
          </cell>
          <cell r="B129" t="str">
            <v>1794</v>
          </cell>
          <cell r="C129" t="str">
            <v>Беруни ёггар</v>
          </cell>
        </row>
        <row r="130">
          <cell r="A130" t="str">
            <v>0003935</v>
          </cell>
          <cell r="B130" t="str">
            <v>1797</v>
          </cell>
          <cell r="C130" t="str">
            <v>Чимбай май</v>
          </cell>
        </row>
        <row r="131">
          <cell r="A131" t="str">
            <v>0003939</v>
          </cell>
          <cell r="B131" t="str">
            <v>1801</v>
          </cell>
          <cell r="C131" t="str">
            <v>Андижон дори-дармон</v>
          </cell>
        </row>
        <row r="132">
          <cell r="A132" t="str">
            <v>0003943</v>
          </cell>
          <cell r="B132" t="str">
            <v>1804</v>
          </cell>
          <cell r="C132" t="str">
            <v>Самарканд-парранда</v>
          </cell>
        </row>
        <row r="133">
          <cell r="A133" t="str">
            <v>0003946</v>
          </cell>
          <cell r="B133" t="str">
            <v>1807</v>
          </cell>
          <cell r="C133" t="str">
            <v>Андижонкабел</v>
          </cell>
        </row>
        <row r="134">
          <cell r="A134" t="str">
            <v>0003954</v>
          </cell>
          <cell r="B134" t="str">
            <v>1814</v>
          </cell>
          <cell r="C134" t="str">
            <v>Кукон дон махсулотлари</v>
          </cell>
        </row>
        <row r="135">
          <cell r="A135" t="str">
            <v>0003965</v>
          </cell>
          <cell r="B135" t="str">
            <v>1825</v>
          </cell>
          <cell r="C135" t="str">
            <v>Бухоронасллипарранда</v>
          </cell>
        </row>
        <row r="136">
          <cell r="A136" t="str">
            <v>0003966</v>
          </cell>
          <cell r="B136" t="str">
            <v>1826</v>
          </cell>
          <cell r="C136" t="str">
            <v>Бухоропарранда</v>
          </cell>
        </row>
        <row r="137">
          <cell r="A137" t="str">
            <v>0003969</v>
          </cell>
          <cell r="B137" t="str">
            <v>1829</v>
          </cell>
          <cell r="C137" t="str">
            <v>Кукон ёг-мой</v>
          </cell>
        </row>
        <row r="138">
          <cell r="A138" t="str">
            <v>0003980</v>
          </cell>
          <cell r="B138" t="str">
            <v>1840</v>
          </cell>
          <cell r="C138" t="str">
            <v>Карши ёг-экстракция</v>
          </cell>
        </row>
        <row r="139">
          <cell r="A139" t="str">
            <v>0003993</v>
          </cell>
          <cell r="B139" t="str">
            <v>1852</v>
          </cell>
          <cell r="C139" t="str">
            <v>Фаргона дон махсулотлари</v>
          </cell>
        </row>
        <row r="140">
          <cell r="A140" t="str">
            <v>0004002</v>
          </cell>
          <cell r="B140" t="str">
            <v>1861</v>
          </cell>
          <cell r="C140" t="str">
            <v>Агалык-ломанн-парранда</v>
          </cell>
        </row>
        <row r="141">
          <cell r="A141" t="str">
            <v>0004008</v>
          </cell>
          <cell r="B141" t="str">
            <v>1866</v>
          </cell>
          <cell r="C141" t="str">
            <v>Наманган дори-дармон</v>
          </cell>
        </row>
        <row r="142">
          <cell r="A142" t="str">
            <v>0004009</v>
          </cell>
          <cell r="B142" t="str">
            <v>1867</v>
          </cell>
          <cell r="C142" t="str">
            <v>Тошкент вилояти дори-дармон</v>
          </cell>
        </row>
        <row r="143">
          <cell r="A143" t="str">
            <v>0004023</v>
          </cell>
          <cell r="B143" t="str">
            <v>1879</v>
          </cell>
          <cell r="C143" t="str">
            <v>Кишлок курилиш банк</v>
          </cell>
        </row>
        <row r="144">
          <cell r="A144" t="str">
            <v>0004043</v>
          </cell>
          <cell r="B144" t="str">
            <v>1898</v>
          </cell>
          <cell r="C144" t="str">
            <v>Уздастгохасбобускунасавдо</v>
          </cell>
        </row>
        <row r="145">
          <cell r="A145" t="str">
            <v>0004051</v>
          </cell>
          <cell r="B145" t="str">
            <v>1905</v>
          </cell>
          <cell r="C145" t="str">
            <v>Конират ун заводи</v>
          </cell>
        </row>
        <row r="146">
          <cell r="A146" t="str">
            <v>0004060</v>
          </cell>
          <cell r="B146" t="str">
            <v>1913</v>
          </cell>
          <cell r="C146" t="str">
            <v>Нефтгазкурилиштаъмир</v>
          </cell>
        </row>
        <row r="147">
          <cell r="A147" t="str">
            <v>0004082</v>
          </cell>
          <cell r="B147" t="str">
            <v>1936</v>
          </cell>
          <cell r="C147" t="str">
            <v>Интер-Рохат</v>
          </cell>
        </row>
        <row r="148">
          <cell r="A148" t="str">
            <v>0004084</v>
          </cell>
          <cell r="B148" t="str">
            <v>1938</v>
          </cell>
          <cell r="C148" t="str">
            <v>Каракалпак дон махсулотлари</v>
          </cell>
        </row>
        <row r="149">
          <cell r="A149" t="str">
            <v>0004087</v>
          </cell>
          <cell r="B149" t="str">
            <v>1941</v>
          </cell>
          <cell r="C149" t="str">
            <v>Чуст пахта тозалаш</v>
          </cell>
        </row>
        <row r="150">
          <cell r="A150" t="str">
            <v>0004093</v>
          </cell>
          <cell r="B150" t="str">
            <v>1947</v>
          </cell>
          <cell r="C150" t="str">
            <v>Нишон пахта тозалаш</v>
          </cell>
        </row>
        <row r="151">
          <cell r="A151" t="str">
            <v>0004095</v>
          </cell>
          <cell r="B151" t="str">
            <v>1949</v>
          </cell>
          <cell r="C151" t="str">
            <v>Строительный трест-159</v>
          </cell>
        </row>
        <row r="152">
          <cell r="A152" t="str">
            <v>0004112</v>
          </cell>
          <cell r="B152" t="str">
            <v>1965</v>
          </cell>
          <cell r="C152" t="str">
            <v>Мингбулок  пахта тозалш</v>
          </cell>
        </row>
        <row r="153">
          <cell r="A153" t="str">
            <v>0004116</v>
          </cell>
          <cell r="B153" t="str">
            <v>1969</v>
          </cell>
          <cell r="C153" t="str">
            <v>Шохруд</v>
          </cell>
        </row>
        <row r="154">
          <cell r="A154" t="str">
            <v>0004120</v>
          </cell>
          <cell r="B154" t="str">
            <v>1973</v>
          </cell>
          <cell r="C154" t="str">
            <v>Поп пахта толаси</v>
          </cell>
        </row>
        <row r="155">
          <cell r="A155" t="str">
            <v>0004122</v>
          </cell>
          <cell r="B155" t="str">
            <v>1975</v>
          </cell>
          <cell r="C155" t="str">
            <v>Ангрен пак</v>
          </cell>
        </row>
        <row r="156">
          <cell r="A156" t="str">
            <v>0004128</v>
          </cell>
          <cell r="B156" t="str">
            <v>1981</v>
          </cell>
          <cell r="C156" t="str">
            <v>Норин пахта тозалаш</v>
          </cell>
        </row>
        <row r="157">
          <cell r="A157" t="str">
            <v>0004130</v>
          </cell>
          <cell r="B157" t="str">
            <v>1983</v>
          </cell>
          <cell r="C157" t="str">
            <v>Урганч шароб</v>
          </cell>
        </row>
        <row r="158">
          <cell r="A158" t="str">
            <v>0004148</v>
          </cell>
          <cell r="B158" t="str">
            <v>1994</v>
          </cell>
          <cell r="C158" t="str">
            <v>Бухоро дон махсулотлари</v>
          </cell>
        </row>
        <row r="159">
          <cell r="A159" t="str">
            <v>0004167</v>
          </cell>
          <cell r="B159" t="str">
            <v>2013</v>
          </cell>
          <cell r="C159" t="str">
            <v>Кукон 2-чи пахта тозалаш заводи</v>
          </cell>
        </row>
        <row r="160">
          <cell r="A160" t="str">
            <v>0004182</v>
          </cell>
          <cell r="B160" t="str">
            <v>2028</v>
          </cell>
          <cell r="C160" t="str">
            <v>Жейнов пахта тозалаш</v>
          </cell>
        </row>
        <row r="161">
          <cell r="A161" t="str">
            <v>0004187</v>
          </cell>
          <cell r="B161" t="str">
            <v>2033</v>
          </cell>
          <cell r="C161" t="str">
            <v>Косонсой пахта толаси</v>
          </cell>
        </row>
        <row r="162">
          <cell r="A162" t="str">
            <v>0004205</v>
          </cell>
          <cell r="B162" t="str">
            <v>2051</v>
          </cell>
          <cell r="C162" t="str">
            <v>Туракургон пахта тозалаш</v>
          </cell>
        </row>
        <row r="163">
          <cell r="A163" t="str">
            <v>0004228</v>
          </cell>
          <cell r="B163" t="str">
            <v>2074</v>
          </cell>
          <cell r="C163" t="str">
            <v>Жиззах дон махсулотлари</v>
          </cell>
        </row>
        <row r="164">
          <cell r="A164" t="str">
            <v>0004232</v>
          </cell>
          <cell r="B164" t="str">
            <v>2078</v>
          </cell>
          <cell r="C164" t="str">
            <v>Узбекистон пахта тозалаш заводи</v>
          </cell>
        </row>
        <row r="165">
          <cell r="A165" t="str">
            <v>0004245</v>
          </cell>
          <cell r="B165" t="str">
            <v>2090</v>
          </cell>
          <cell r="C165" t="str">
            <v>Кува пахтани кайта ишлаш</v>
          </cell>
        </row>
        <row r="166">
          <cell r="A166" t="str">
            <v>0004255</v>
          </cell>
          <cell r="B166" t="str">
            <v>2100</v>
          </cell>
          <cell r="C166" t="str">
            <v>Жаркургон пахта</v>
          </cell>
        </row>
        <row r="167">
          <cell r="A167" t="str">
            <v>0004270</v>
          </cell>
          <cell r="B167" t="str">
            <v>2115</v>
          </cell>
          <cell r="C167" t="str">
            <v>Пешку пахта тозалаш</v>
          </cell>
        </row>
        <row r="168">
          <cell r="A168" t="str">
            <v>0004288</v>
          </cell>
          <cell r="B168" t="str">
            <v>2133</v>
          </cell>
          <cell r="C168" t="str">
            <v>Касби пахта тозалаш</v>
          </cell>
        </row>
        <row r="169">
          <cell r="A169" t="str">
            <v>0004291</v>
          </cell>
          <cell r="B169" t="str">
            <v>2136</v>
          </cell>
          <cell r="C169" t="str">
            <v>Уртачирчик парранда</v>
          </cell>
        </row>
        <row r="170">
          <cell r="A170" t="str">
            <v>0004295</v>
          </cell>
          <cell r="B170" t="str">
            <v>2140</v>
          </cell>
          <cell r="C170" t="str">
            <v>Яккабог ок олтин пахта тозалаш</v>
          </cell>
        </row>
        <row r="171">
          <cell r="A171" t="str">
            <v>0004297</v>
          </cell>
          <cell r="B171" t="str">
            <v>2142</v>
          </cell>
          <cell r="C171" t="str">
            <v>Навои дон махсулотлари</v>
          </cell>
        </row>
        <row r="172">
          <cell r="A172" t="str">
            <v>0004302</v>
          </cell>
          <cell r="B172" t="str">
            <v>2147</v>
          </cell>
          <cell r="C172" t="str">
            <v>Кизирик пахта</v>
          </cell>
        </row>
        <row r="173">
          <cell r="A173" t="str">
            <v>0004304</v>
          </cell>
          <cell r="B173" t="str">
            <v>2149</v>
          </cell>
          <cell r="C173" t="str">
            <v>Сурхон озик овкат саноати</v>
          </cell>
        </row>
        <row r="174">
          <cell r="A174" t="str">
            <v>0004319</v>
          </cell>
          <cell r="B174" t="str">
            <v>2164</v>
          </cell>
          <cell r="C174" t="str">
            <v>Конвин</v>
          </cell>
        </row>
        <row r="175">
          <cell r="A175" t="str">
            <v>0004321</v>
          </cell>
          <cell r="B175" t="str">
            <v>2166</v>
          </cell>
          <cell r="C175" t="str">
            <v>Чирокчи пахта тозалаш</v>
          </cell>
        </row>
        <row r="176">
          <cell r="A176" t="str">
            <v>0004323</v>
          </cell>
          <cell r="B176" t="str">
            <v>2168</v>
          </cell>
          <cell r="C176" t="str">
            <v>Кува дон махсулотлари</v>
          </cell>
        </row>
        <row r="177">
          <cell r="A177" t="str">
            <v>0004324</v>
          </cell>
          <cell r="B177" t="str">
            <v>2169</v>
          </cell>
          <cell r="C177" t="str">
            <v>Бешарик пахта тозалаш</v>
          </cell>
        </row>
        <row r="178">
          <cell r="A178" t="str">
            <v>0004327</v>
          </cell>
          <cell r="B178" t="str">
            <v>2172</v>
          </cell>
          <cell r="C178" t="str">
            <v>Узбекистон металлургия комбинати</v>
          </cell>
        </row>
        <row r="179">
          <cell r="A179" t="str">
            <v>0004331</v>
          </cell>
          <cell r="B179" t="str">
            <v>2176</v>
          </cell>
          <cell r="C179" t="str">
            <v>Тошлок пахта тозалаш заводи</v>
          </cell>
        </row>
        <row r="180">
          <cell r="A180" t="str">
            <v>0004333</v>
          </cell>
          <cell r="B180" t="str">
            <v>2178</v>
          </cell>
          <cell r="C180" t="str">
            <v>Шахрисабз вино-арок</v>
          </cell>
        </row>
        <row r="181">
          <cell r="A181" t="str">
            <v>0004342</v>
          </cell>
          <cell r="B181" t="str">
            <v>2187</v>
          </cell>
          <cell r="C181" t="str">
            <v>Бешкент пахта тозалаш</v>
          </cell>
        </row>
        <row r="182">
          <cell r="A182" t="str">
            <v>0004344</v>
          </cell>
          <cell r="B182" t="str">
            <v>2189</v>
          </cell>
          <cell r="C182" t="str">
            <v>Поп дон махсулот</v>
          </cell>
        </row>
        <row r="183">
          <cell r="A183" t="str">
            <v>0004345</v>
          </cell>
          <cell r="B183" t="str">
            <v>2190</v>
          </cell>
          <cell r="C183" t="str">
            <v>Узметаллсавдо</v>
          </cell>
        </row>
        <row r="184">
          <cell r="A184" t="str">
            <v>0004349</v>
          </cell>
          <cell r="B184" t="str">
            <v>2194</v>
          </cell>
          <cell r="C184" t="str">
            <v>Кургонтепа дон махсулотлари</v>
          </cell>
        </row>
        <row r="185">
          <cell r="A185" t="str">
            <v>0004352</v>
          </cell>
          <cell r="B185" t="str">
            <v>2197</v>
          </cell>
          <cell r="C185" t="str">
            <v>Электрокимёзавод</v>
          </cell>
        </row>
        <row r="186">
          <cell r="A186" t="str">
            <v>0004353</v>
          </cell>
          <cell r="B186" t="str">
            <v>2198</v>
          </cell>
          <cell r="C186" t="str">
            <v>Охангаронцемент</v>
          </cell>
        </row>
        <row r="187">
          <cell r="A187" t="str">
            <v>0004363</v>
          </cell>
          <cell r="B187" t="str">
            <v>2207</v>
          </cell>
          <cell r="C187" t="str">
            <v>Тахиатош дон махсулотлари</v>
          </cell>
        </row>
        <row r="188">
          <cell r="A188" t="str">
            <v>0004366</v>
          </cell>
          <cell r="B188" t="str">
            <v>2210</v>
          </cell>
          <cell r="C188" t="str">
            <v>Кувасай цемент</v>
          </cell>
        </row>
        <row r="189">
          <cell r="A189" t="str">
            <v>0004375</v>
          </cell>
          <cell r="B189" t="str">
            <v>2219</v>
          </cell>
          <cell r="C189" t="str">
            <v>Шурчи пахта</v>
          </cell>
        </row>
        <row r="190">
          <cell r="A190" t="str">
            <v>0004381</v>
          </cell>
          <cell r="B190" t="str">
            <v>2225</v>
          </cell>
          <cell r="C190" t="str">
            <v>Охангароншифер</v>
          </cell>
        </row>
        <row r="191">
          <cell r="A191" t="str">
            <v>0004385</v>
          </cell>
          <cell r="B191" t="str">
            <v>2229</v>
          </cell>
          <cell r="C191" t="str">
            <v>Мустакиллик пахта тозалаш заводи</v>
          </cell>
        </row>
        <row r="192">
          <cell r="A192" t="str">
            <v>0004393</v>
          </cell>
          <cell r="B192" t="str">
            <v>2237</v>
          </cell>
          <cell r="C192" t="str">
            <v>Бука пахта тозалаш заводи</v>
          </cell>
        </row>
        <row r="193">
          <cell r="A193" t="str">
            <v>0004409</v>
          </cell>
          <cell r="B193" t="str">
            <v>2253</v>
          </cell>
          <cell r="C193" t="str">
            <v>Шахрисабз пахта тозалаш</v>
          </cell>
        </row>
        <row r="194">
          <cell r="A194" t="str">
            <v>0004418</v>
          </cell>
          <cell r="B194" t="str">
            <v>2262</v>
          </cell>
          <cell r="C194" t="str">
            <v>Чиноз тажриба-экспериментал пахта тозалаш заводи</v>
          </cell>
        </row>
        <row r="195">
          <cell r="A195" t="str">
            <v>0004431</v>
          </cell>
          <cell r="B195" t="str">
            <v>2275</v>
          </cell>
          <cell r="C195" t="str">
            <v>Пскент пахта тозалаш заводи</v>
          </cell>
        </row>
        <row r="196">
          <cell r="A196" t="str">
            <v>0004435</v>
          </cell>
          <cell r="B196" t="str">
            <v>2279</v>
          </cell>
          <cell r="C196" t="str">
            <v>Олимкент пахта тозалаш заводи</v>
          </cell>
        </row>
        <row r="197">
          <cell r="A197" t="str">
            <v>0004446</v>
          </cell>
          <cell r="B197" t="str">
            <v>2290</v>
          </cell>
          <cell r="C197" t="str">
            <v>Косон пахта тозалаш</v>
          </cell>
        </row>
        <row r="198">
          <cell r="A198" t="str">
            <v>0004447</v>
          </cell>
          <cell r="B198" t="str">
            <v>2291</v>
          </cell>
          <cell r="C198" t="str">
            <v>Хожели таласи</v>
          </cell>
        </row>
        <row r="199">
          <cell r="A199" t="str">
            <v>0004461</v>
          </cell>
          <cell r="B199" t="str">
            <v>2304</v>
          </cell>
          <cell r="C199" t="str">
            <v>Шурчи дон махсулотлари</v>
          </cell>
        </row>
        <row r="200">
          <cell r="A200" t="str">
            <v>0004464</v>
          </cell>
          <cell r="B200" t="str">
            <v>2307</v>
          </cell>
          <cell r="C200" t="str">
            <v>ОРГРЕС</v>
          </cell>
        </row>
        <row r="201">
          <cell r="A201" t="str">
            <v>0004465</v>
          </cell>
          <cell r="B201" t="str">
            <v>2308</v>
          </cell>
          <cell r="C201" t="str">
            <v>Жума пахта заводи</v>
          </cell>
        </row>
        <row r="202">
          <cell r="A202" t="str">
            <v>0004468</v>
          </cell>
          <cell r="B202" t="str">
            <v>2311</v>
          </cell>
          <cell r="C202" t="str">
            <v>Наманганулгуржисавдо</v>
          </cell>
        </row>
        <row r="203">
          <cell r="A203" t="str">
            <v>0004476</v>
          </cell>
          <cell r="B203" t="str">
            <v>2319</v>
          </cell>
          <cell r="C203" t="str">
            <v>Охангарон дон</v>
          </cell>
        </row>
        <row r="204">
          <cell r="A204" t="str">
            <v>0004513</v>
          </cell>
          <cell r="B204" t="str">
            <v>2356</v>
          </cell>
          <cell r="C204" t="str">
            <v>Семург</v>
          </cell>
        </row>
        <row r="205">
          <cell r="A205" t="str">
            <v>0004515</v>
          </cell>
          <cell r="B205" t="str">
            <v>2358</v>
          </cell>
          <cell r="C205" t="str">
            <v>Буз пахта тозалаш</v>
          </cell>
        </row>
        <row r="206">
          <cell r="A206" t="str">
            <v>0004533</v>
          </cell>
          <cell r="B206" t="str">
            <v>2376</v>
          </cell>
          <cell r="C206" t="str">
            <v>Сарбон-нефтегаз</v>
          </cell>
        </row>
        <row r="207">
          <cell r="A207" t="str">
            <v>0004540</v>
          </cell>
          <cell r="B207" t="str">
            <v>2383</v>
          </cell>
          <cell r="C207" t="str">
            <v>Самарканд мармар</v>
          </cell>
        </row>
        <row r="208">
          <cell r="A208" t="str">
            <v>0004541</v>
          </cell>
          <cell r="B208" t="str">
            <v>2384</v>
          </cell>
          <cell r="C208" t="str">
            <v>Бош махсус конструктор бюроси-агромаш</v>
          </cell>
        </row>
        <row r="209">
          <cell r="A209" t="str">
            <v>0004552</v>
          </cell>
          <cell r="B209" t="str">
            <v>2395</v>
          </cell>
          <cell r="C209" t="str">
            <v>Нефт ва газ ишлаб чикаришни таъмирлаш</v>
          </cell>
        </row>
        <row r="210">
          <cell r="A210" t="str">
            <v>0004555</v>
          </cell>
          <cell r="B210" t="str">
            <v>2398</v>
          </cell>
          <cell r="C210" t="str">
            <v>Бешариктекстил</v>
          </cell>
        </row>
        <row r="211">
          <cell r="A211" t="str">
            <v>0004569</v>
          </cell>
          <cell r="B211" t="str">
            <v>2412</v>
          </cell>
          <cell r="C211" t="str">
            <v>Хайрабод пахта</v>
          </cell>
        </row>
        <row r="212">
          <cell r="A212" t="str">
            <v>0004580</v>
          </cell>
          <cell r="B212" t="str">
            <v>2423</v>
          </cell>
          <cell r="C212" t="str">
            <v>Трест 12</v>
          </cell>
        </row>
        <row r="213">
          <cell r="A213" t="str">
            <v>0004583</v>
          </cell>
          <cell r="B213" t="str">
            <v>2425</v>
          </cell>
          <cell r="C213" t="str">
            <v>Коракул пахта тозалаш</v>
          </cell>
        </row>
        <row r="214">
          <cell r="A214" t="str">
            <v>0004585</v>
          </cell>
          <cell r="B214" t="str">
            <v>2427</v>
          </cell>
          <cell r="C214" t="str">
            <v>Наманган дон махсулотлари</v>
          </cell>
        </row>
        <row r="215">
          <cell r="A215" t="str">
            <v>0004602</v>
          </cell>
          <cell r="B215" t="str">
            <v>2444</v>
          </cell>
          <cell r="C215" t="str">
            <v>Кашкадарё нефтгаз саноат курилиш</v>
          </cell>
        </row>
        <row r="216">
          <cell r="A216" t="str">
            <v>0004607</v>
          </cell>
          <cell r="B216" t="str">
            <v>2449</v>
          </cell>
          <cell r="C216" t="str">
            <v>Ховос дон махсулотлари</v>
          </cell>
        </row>
        <row r="217">
          <cell r="A217" t="str">
            <v>0004624</v>
          </cell>
          <cell r="B217" t="str">
            <v>2466</v>
          </cell>
          <cell r="C217" t="str">
            <v>Тошкент курилиш моллари комбинати</v>
          </cell>
        </row>
        <row r="218">
          <cell r="A218" t="str">
            <v>0004626</v>
          </cell>
          <cell r="B218" t="str">
            <v>2468</v>
          </cell>
          <cell r="C218" t="str">
            <v>Кизилтепа пахта тозалаш</v>
          </cell>
        </row>
        <row r="219">
          <cell r="A219" t="str">
            <v>0004631</v>
          </cell>
          <cell r="B219" t="str">
            <v>2473</v>
          </cell>
          <cell r="C219" t="str">
            <v>Багдод экспериментал-тажриба пахта тозалаш заводи</v>
          </cell>
        </row>
        <row r="220">
          <cell r="A220" t="str">
            <v>0004634</v>
          </cell>
          <cell r="B220" t="str">
            <v>2476</v>
          </cell>
          <cell r="C220" t="str">
            <v>Хоразм дон махсулотлари</v>
          </cell>
        </row>
        <row r="221">
          <cell r="A221" t="str">
            <v>0004639</v>
          </cell>
          <cell r="B221" t="str">
            <v>2481</v>
          </cell>
          <cell r="C221" t="str">
            <v>Гулистон пахта тозалаш</v>
          </cell>
        </row>
        <row r="222">
          <cell r="A222" t="str">
            <v>0004647</v>
          </cell>
          <cell r="B222" t="str">
            <v>2489</v>
          </cell>
          <cell r="C222" t="str">
            <v>Технолог</v>
          </cell>
        </row>
        <row r="223">
          <cell r="A223" t="str">
            <v>0004650</v>
          </cell>
          <cell r="B223" t="str">
            <v>2491</v>
          </cell>
          <cell r="C223" t="str">
            <v>Хатирчи пахта тозалаш</v>
          </cell>
        </row>
        <row r="224">
          <cell r="A224" t="str">
            <v>0004654</v>
          </cell>
          <cell r="B224" t="str">
            <v>2495</v>
          </cell>
          <cell r="C224" t="str">
            <v>Янгикургон пахта</v>
          </cell>
        </row>
        <row r="225">
          <cell r="A225" t="str">
            <v>0004659</v>
          </cell>
          <cell r="B225" t="str">
            <v>2500</v>
          </cell>
          <cell r="C225" t="str">
            <v>Денов вино-арок</v>
          </cell>
        </row>
        <row r="226">
          <cell r="A226" t="str">
            <v>0004676</v>
          </cell>
          <cell r="B226" t="str">
            <v>2516</v>
          </cell>
          <cell r="C226" t="str">
            <v>Боёвут пахта тозалаш</v>
          </cell>
        </row>
        <row r="227">
          <cell r="A227" t="str">
            <v>0004693</v>
          </cell>
          <cell r="B227" t="str">
            <v>2532</v>
          </cell>
          <cell r="C227" t="str">
            <v>Андижон-пахта</v>
          </cell>
        </row>
        <row r="228">
          <cell r="A228" t="str">
            <v>0004694</v>
          </cell>
          <cell r="B228" t="str">
            <v>2533</v>
          </cell>
          <cell r="C228" t="str">
            <v>В.Усмонов номли Шахрихон пахта тозалаш</v>
          </cell>
        </row>
        <row r="229">
          <cell r="A229" t="str">
            <v>0004695</v>
          </cell>
          <cell r="B229" t="str">
            <v>2534</v>
          </cell>
          <cell r="C229" t="str">
            <v>Пойтуг пахта тозалаш</v>
          </cell>
        </row>
        <row r="230">
          <cell r="A230" t="str">
            <v>0004696</v>
          </cell>
          <cell r="B230" t="str">
            <v>2535</v>
          </cell>
          <cell r="C230" t="str">
            <v>Чинобод пахта тозалаш</v>
          </cell>
        </row>
        <row r="231">
          <cell r="A231" t="str">
            <v>0004697</v>
          </cell>
          <cell r="B231" t="str">
            <v>2536</v>
          </cell>
          <cell r="C231" t="str">
            <v>А.Нурматов номли Хужаобод пахта тозалаш</v>
          </cell>
        </row>
        <row r="232">
          <cell r="A232" t="str">
            <v>0004698</v>
          </cell>
          <cell r="B232" t="str">
            <v>2537</v>
          </cell>
          <cell r="C232" t="str">
            <v>Андижон 1-сон пахтани кайта ишлаш</v>
          </cell>
        </row>
        <row r="233">
          <cell r="A233" t="str">
            <v>0004701</v>
          </cell>
          <cell r="B233" t="str">
            <v>2540</v>
          </cell>
          <cell r="C233" t="str">
            <v>Суфикишлок пахта тозалаш</v>
          </cell>
        </row>
        <row r="234">
          <cell r="A234" t="str">
            <v>0004703</v>
          </cell>
          <cell r="B234" t="str">
            <v>2542</v>
          </cell>
          <cell r="C234" t="str">
            <v>Асака-2 тажриба экспериментал пахта тозалаш</v>
          </cell>
        </row>
        <row r="235">
          <cell r="A235" t="str">
            <v>0004737</v>
          </cell>
          <cell r="B235" t="str">
            <v>2576</v>
          </cell>
          <cell r="C235" t="str">
            <v>Сайхунобод пахта тозалаш</v>
          </cell>
        </row>
        <row r="236">
          <cell r="A236" t="str">
            <v>0004738</v>
          </cell>
          <cell r="B236" t="str">
            <v>2577</v>
          </cell>
          <cell r="C236" t="str">
            <v>Кварц</v>
          </cell>
        </row>
        <row r="237">
          <cell r="A237" t="str">
            <v>0004745</v>
          </cell>
          <cell r="B237" t="str">
            <v>2584</v>
          </cell>
          <cell r="C237" t="str">
            <v>Узэлектроаппарат</v>
          </cell>
        </row>
        <row r="238">
          <cell r="A238" t="str">
            <v>0004748</v>
          </cell>
          <cell r="B238" t="str">
            <v>2587</v>
          </cell>
          <cell r="C238" t="str">
            <v>Биокимё</v>
          </cell>
        </row>
        <row r="239">
          <cell r="A239" t="str">
            <v>0004749</v>
          </cell>
          <cell r="B239" t="str">
            <v>2588</v>
          </cell>
          <cell r="C239" t="str">
            <v>Тошкент шахар дори-дармон</v>
          </cell>
        </row>
        <row r="240">
          <cell r="A240" t="str">
            <v>0004751</v>
          </cell>
          <cell r="B240" t="str">
            <v>2590</v>
          </cell>
          <cell r="C240" t="str">
            <v>Муборак нефтгаз монтаж</v>
          </cell>
        </row>
        <row r="241">
          <cell r="A241" t="str">
            <v>0004759</v>
          </cell>
          <cell r="B241" t="str">
            <v>2598</v>
          </cell>
          <cell r="C241" t="str">
            <v>Дойче Кабел АГ Ташкент</v>
          </cell>
        </row>
        <row r="242">
          <cell r="A242" t="str">
            <v>0004766</v>
          </cell>
          <cell r="B242" t="str">
            <v>2605</v>
          </cell>
          <cell r="C242" t="str">
            <v>Газавтоматика</v>
          </cell>
        </row>
        <row r="243">
          <cell r="A243" t="str">
            <v>0004767</v>
          </cell>
          <cell r="B243" t="str">
            <v>2606</v>
          </cell>
          <cell r="C243" t="str">
            <v>Учтепа пахта тозалаш</v>
          </cell>
        </row>
        <row r="244">
          <cell r="A244" t="str">
            <v>0004768</v>
          </cell>
          <cell r="B244" t="str">
            <v>2607</v>
          </cell>
          <cell r="C244" t="str">
            <v>Даштобод пахта тозалаш</v>
          </cell>
        </row>
        <row r="245">
          <cell r="A245" t="str">
            <v>0004794</v>
          </cell>
          <cell r="B245" t="str">
            <v>2633</v>
          </cell>
          <cell r="C245" t="str">
            <v>Элликкалъа олтин толаси</v>
          </cell>
        </row>
        <row r="246">
          <cell r="A246" t="str">
            <v>0004804</v>
          </cell>
          <cell r="B246" t="str">
            <v>2643</v>
          </cell>
          <cell r="C246" t="str">
            <v>Камаши дон кабул килиш</v>
          </cell>
        </row>
        <row r="247">
          <cell r="A247" t="str">
            <v>0004807</v>
          </cell>
          <cell r="B247" t="str">
            <v>2646</v>
          </cell>
          <cell r="C247" t="str">
            <v>Октош-дон</v>
          </cell>
        </row>
        <row r="248">
          <cell r="A248" t="str">
            <v>0004810</v>
          </cell>
          <cell r="B248" t="str">
            <v>2649</v>
          </cell>
          <cell r="C248" t="str">
            <v>Камаши пахта тозалаш</v>
          </cell>
        </row>
        <row r="249">
          <cell r="A249" t="str">
            <v>0004817</v>
          </cell>
          <cell r="B249" t="str">
            <v>2656</v>
          </cell>
          <cell r="C249" t="str">
            <v>Музработ пахта</v>
          </cell>
        </row>
        <row r="250">
          <cell r="A250" t="str">
            <v>0004823</v>
          </cell>
          <cell r="B250" t="str">
            <v>2662</v>
          </cell>
          <cell r="C250" t="str">
            <v>Фаргона ёг-мой</v>
          </cell>
        </row>
        <row r="251">
          <cell r="A251" t="str">
            <v>0004824</v>
          </cell>
          <cell r="B251" t="str">
            <v>2663</v>
          </cell>
          <cell r="C251" t="str">
            <v>Тошкурилиштранс</v>
          </cell>
        </row>
        <row r="252">
          <cell r="A252" t="str">
            <v>0004826</v>
          </cell>
          <cell r="B252" t="str">
            <v>2665</v>
          </cell>
          <cell r="C252" t="str">
            <v>Узун пахта тозалаш</v>
          </cell>
        </row>
        <row r="253">
          <cell r="A253" t="str">
            <v>0004831</v>
          </cell>
          <cell r="B253" t="str">
            <v>2670</v>
          </cell>
          <cell r="C253" t="str">
            <v>Коракул дон махсулотлари</v>
          </cell>
        </row>
        <row r="254">
          <cell r="A254" t="str">
            <v>0004833</v>
          </cell>
          <cell r="B254" t="str">
            <v>2672</v>
          </cell>
          <cell r="C254" t="str">
            <v>Учкургон-ёг</v>
          </cell>
        </row>
        <row r="255">
          <cell r="A255" t="str">
            <v>0004844</v>
          </cell>
          <cell r="B255" t="str">
            <v>2683</v>
          </cell>
          <cell r="C255" t="str">
            <v>Учкургон дон махсулотлари</v>
          </cell>
        </row>
        <row r="256">
          <cell r="A256" t="str">
            <v>0004857</v>
          </cell>
          <cell r="B256" t="str">
            <v>2696</v>
          </cell>
          <cell r="C256" t="str">
            <v>Альфа груп</v>
          </cell>
        </row>
        <row r="257">
          <cell r="A257" t="str">
            <v>0004859</v>
          </cell>
          <cell r="B257" t="str">
            <v>2698</v>
          </cell>
          <cell r="C257" t="str">
            <v>Тошкент дон махсулотлари</v>
          </cell>
        </row>
        <row r="258">
          <cell r="A258" t="str">
            <v>0004869</v>
          </cell>
          <cell r="B258" t="str">
            <v>2708</v>
          </cell>
          <cell r="C258" t="str">
            <v>Жиззах марказий дехкон бозори</v>
          </cell>
        </row>
        <row r="259">
          <cell r="A259" t="str">
            <v>0004919</v>
          </cell>
          <cell r="B259" t="str">
            <v>2758</v>
          </cell>
          <cell r="C259" t="str">
            <v>Жума элеватори</v>
          </cell>
        </row>
        <row r="260">
          <cell r="A260" t="str">
            <v>0004928</v>
          </cell>
          <cell r="B260" t="str">
            <v>2767</v>
          </cell>
          <cell r="C260" t="str">
            <v>Узнефтгаз информатика</v>
          </cell>
        </row>
        <row r="261">
          <cell r="A261" t="str">
            <v>0004955</v>
          </cell>
          <cell r="B261" t="str">
            <v>2794</v>
          </cell>
          <cell r="C261" t="str">
            <v>Шовот дон махсулотлари</v>
          </cell>
        </row>
        <row r="262">
          <cell r="A262" t="str">
            <v>0004956</v>
          </cell>
          <cell r="B262" t="str">
            <v>2795</v>
          </cell>
          <cell r="C262" t="str">
            <v>Хонка дон махсулотлари</v>
          </cell>
        </row>
        <row r="263">
          <cell r="A263" t="str">
            <v>0004957</v>
          </cell>
          <cell r="B263" t="str">
            <v>2796</v>
          </cell>
          <cell r="C263" t="str">
            <v>Янгиарик пахта тозалаш</v>
          </cell>
        </row>
        <row r="264">
          <cell r="A264" t="str">
            <v>0004960</v>
          </cell>
          <cell r="B264" t="str">
            <v>2799</v>
          </cell>
          <cell r="C264" t="str">
            <v>Юггазстрой</v>
          </cell>
        </row>
        <row r="265">
          <cell r="A265" t="str">
            <v>0004964</v>
          </cell>
          <cell r="B265" t="str">
            <v>2803</v>
          </cell>
          <cell r="C265" t="str">
            <v>Норинтекс</v>
          </cell>
        </row>
        <row r="266">
          <cell r="A266" t="str">
            <v>0004970</v>
          </cell>
          <cell r="B266" t="str">
            <v>2809</v>
          </cell>
          <cell r="C266" t="str">
            <v>Тошкент вино комбинати</v>
          </cell>
        </row>
        <row r="267">
          <cell r="A267" t="str">
            <v>0004979</v>
          </cell>
          <cell r="B267" t="str">
            <v>2818</v>
          </cell>
          <cell r="C267" t="str">
            <v>Гиждувон пахта тозалаш</v>
          </cell>
        </row>
        <row r="268">
          <cell r="A268" t="str">
            <v>0004981</v>
          </cell>
          <cell r="B268" t="str">
            <v>2820</v>
          </cell>
          <cell r="C268" t="str">
            <v>Богот-дон</v>
          </cell>
        </row>
        <row r="269">
          <cell r="A269" t="str">
            <v>0004983</v>
          </cell>
          <cell r="B269" t="str">
            <v>2822</v>
          </cell>
          <cell r="C269" t="str">
            <v>Зирабулок пахта заводи</v>
          </cell>
        </row>
        <row r="270">
          <cell r="A270" t="str">
            <v>0004985</v>
          </cell>
          <cell r="B270" t="str">
            <v>2824</v>
          </cell>
          <cell r="C270" t="str">
            <v>Бахт пахта тозалаш</v>
          </cell>
        </row>
        <row r="271">
          <cell r="A271" t="str">
            <v>0004987</v>
          </cell>
          <cell r="B271" t="str">
            <v>2826</v>
          </cell>
          <cell r="C271" t="str">
            <v>Хонка пахта тозалаш</v>
          </cell>
        </row>
        <row r="272">
          <cell r="A272" t="str">
            <v>0004989</v>
          </cell>
          <cell r="B272" t="str">
            <v>2828</v>
          </cell>
          <cell r="C272" t="str">
            <v>Шовот пахта тозалаш</v>
          </cell>
        </row>
        <row r="273">
          <cell r="A273" t="str">
            <v>0004992</v>
          </cell>
          <cell r="B273" t="str">
            <v>2831</v>
          </cell>
          <cell r="C273" t="str">
            <v>Хазорасп пахта тозалаш</v>
          </cell>
        </row>
        <row r="274">
          <cell r="A274" t="str">
            <v>0004994</v>
          </cell>
          <cell r="B274" t="str">
            <v>2833</v>
          </cell>
          <cell r="C274" t="str">
            <v>Кушкупир пахта тозалаш</v>
          </cell>
        </row>
        <row r="275">
          <cell r="A275" t="str">
            <v>0005003</v>
          </cell>
          <cell r="B275" t="str">
            <v>2842</v>
          </cell>
          <cell r="C275" t="str">
            <v>Узбекистон пахта тозалаш заводи</v>
          </cell>
        </row>
        <row r="276">
          <cell r="A276" t="str">
            <v>0005006</v>
          </cell>
          <cell r="B276" t="str">
            <v>2845</v>
          </cell>
          <cell r="C276" t="str">
            <v>Бекободцемент</v>
          </cell>
        </row>
        <row r="277">
          <cell r="A277" t="str">
            <v>0005007</v>
          </cell>
          <cell r="B277" t="str">
            <v>2846</v>
          </cell>
          <cell r="C277" t="str">
            <v>2-Тажриба синов-механика заводи</v>
          </cell>
        </row>
        <row r="278">
          <cell r="A278" t="str">
            <v>0005009</v>
          </cell>
          <cell r="B278" t="str">
            <v>2848</v>
          </cell>
          <cell r="C278" t="str">
            <v>Мебел</v>
          </cell>
        </row>
        <row r="279">
          <cell r="A279" t="str">
            <v>0005010</v>
          </cell>
          <cell r="B279" t="str">
            <v>2849</v>
          </cell>
          <cell r="C279" t="str">
            <v>Сергели-Автотехсервис</v>
          </cell>
        </row>
        <row r="280">
          <cell r="A280" t="str">
            <v>0005018</v>
          </cell>
          <cell r="B280" t="str">
            <v>2857</v>
          </cell>
          <cell r="C280" t="str">
            <v>Нефт таъминот</v>
          </cell>
        </row>
        <row r="281">
          <cell r="A281" t="str">
            <v>0005022</v>
          </cell>
          <cell r="B281" t="str">
            <v>2861</v>
          </cell>
          <cell r="C281" t="str">
            <v>Чирчик трансформатор заводи</v>
          </cell>
        </row>
        <row r="282">
          <cell r="A282" t="str">
            <v>0005023</v>
          </cell>
          <cell r="B282" t="str">
            <v>2862</v>
          </cell>
          <cell r="C282" t="str">
            <v>Узогирсаноатлойиха институти</v>
          </cell>
        </row>
        <row r="283">
          <cell r="A283" t="str">
            <v>0005027</v>
          </cell>
          <cell r="B283" t="str">
            <v>2866</v>
          </cell>
          <cell r="C283" t="str">
            <v>Капитал сугурта</v>
          </cell>
        </row>
        <row r="284">
          <cell r="A284" t="str">
            <v>0005031</v>
          </cell>
          <cell r="B284" t="str">
            <v>2870</v>
          </cell>
          <cell r="C284" t="str">
            <v>Гурлан пахта тозалаш</v>
          </cell>
        </row>
        <row r="285">
          <cell r="A285" t="str">
            <v>0005035</v>
          </cell>
          <cell r="B285" t="str">
            <v>2874</v>
          </cell>
          <cell r="C285" t="str">
            <v>Кизилтепа ун заводи</v>
          </cell>
        </row>
        <row r="286">
          <cell r="A286" t="str">
            <v>0005038</v>
          </cell>
          <cell r="B286" t="str">
            <v>2877</v>
          </cell>
          <cell r="C286" t="str">
            <v>Учкургон пахта тозалаш</v>
          </cell>
        </row>
        <row r="287">
          <cell r="A287" t="str">
            <v>0005042</v>
          </cell>
          <cell r="B287" t="str">
            <v>2881</v>
          </cell>
          <cell r="C287" t="str">
            <v>Митан пахта заводи</v>
          </cell>
        </row>
        <row r="288">
          <cell r="A288" t="str">
            <v>0005046</v>
          </cell>
          <cell r="B288" t="str">
            <v>2885</v>
          </cell>
          <cell r="C288" t="str">
            <v>Дустлик пахта тозалаш</v>
          </cell>
        </row>
        <row r="289">
          <cell r="A289" t="str">
            <v>0005048</v>
          </cell>
          <cell r="B289" t="str">
            <v>2887</v>
          </cell>
          <cell r="C289" t="str">
            <v>Пахтакор пахта тозалаш</v>
          </cell>
        </row>
        <row r="290">
          <cell r="A290" t="str">
            <v>0005050</v>
          </cell>
          <cell r="B290" t="str">
            <v>2889</v>
          </cell>
          <cell r="C290" t="str">
            <v>Зафаробод пахта тозалаш</v>
          </cell>
        </row>
        <row r="291">
          <cell r="A291" t="str">
            <v>0005061</v>
          </cell>
          <cell r="B291" t="str">
            <v>2900</v>
          </cell>
          <cell r="C291" t="str">
            <v>Кизилкумцемент</v>
          </cell>
        </row>
        <row r="292">
          <cell r="A292" t="str">
            <v>0005066</v>
          </cell>
          <cell r="B292" t="str">
            <v>2905</v>
          </cell>
          <cell r="C292" t="str">
            <v>Сурхондарё дон махсулотлари</v>
          </cell>
        </row>
        <row r="293">
          <cell r="A293" t="str">
            <v>0005077</v>
          </cell>
          <cell r="B293" t="str">
            <v>2914</v>
          </cell>
          <cell r="C293" t="str">
            <v>Подъемник</v>
          </cell>
        </row>
        <row r="294">
          <cell r="A294" t="str">
            <v>0005079</v>
          </cell>
          <cell r="B294" t="str">
            <v>2916</v>
          </cell>
          <cell r="C294" t="str">
            <v>Узэлектротерм</v>
          </cell>
        </row>
        <row r="295">
          <cell r="A295" t="str">
            <v>0005096</v>
          </cell>
          <cell r="B295" t="str">
            <v>2932</v>
          </cell>
          <cell r="C295" t="str">
            <v>Делта-курма</v>
          </cell>
        </row>
        <row r="296">
          <cell r="A296" t="str">
            <v>0005101</v>
          </cell>
          <cell r="B296" t="str">
            <v>2937</v>
          </cell>
          <cell r="C296" t="str">
            <v>Янгибозор пахта тозалаш</v>
          </cell>
        </row>
        <row r="297">
          <cell r="A297" t="str">
            <v>0005109</v>
          </cell>
          <cell r="B297" t="str">
            <v>2945</v>
          </cell>
          <cell r="C297" t="str">
            <v>Марказлашган Республика таъминот базаси</v>
          </cell>
        </row>
        <row r="298">
          <cell r="A298" t="str">
            <v>0005132</v>
          </cell>
          <cell r="B298" t="str">
            <v>2968</v>
          </cell>
          <cell r="C298" t="str">
            <v>Бухоро газ саноат курилиш</v>
          </cell>
        </row>
        <row r="299">
          <cell r="A299" t="str">
            <v>0005141</v>
          </cell>
          <cell r="B299" t="str">
            <v>2977</v>
          </cell>
          <cell r="C299" t="str">
            <v>Наманганмаш</v>
          </cell>
        </row>
        <row r="300">
          <cell r="A300" t="str">
            <v>0005156</v>
          </cell>
          <cell r="B300" t="str">
            <v>2992</v>
          </cell>
          <cell r="C300" t="str">
            <v>Симург</v>
          </cell>
        </row>
        <row r="301">
          <cell r="A301" t="str">
            <v>0005158</v>
          </cell>
          <cell r="B301" t="str">
            <v>5410</v>
          </cell>
          <cell r="C301" t="str">
            <v>Уздонмахсулот</v>
          </cell>
        </row>
        <row r="302">
          <cell r="A302" t="str">
            <v>0005163</v>
          </cell>
          <cell r="B302" t="str">
            <v>2998</v>
          </cell>
          <cell r="C302" t="str">
            <v>Шофиркон пахта тозалаш</v>
          </cell>
        </row>
        <row r="303">
          <cell r="A303" t="str">
            <v>0005166</v>
          </cell>
          <cell r="B303" t="str">
            <v>3000</v>
          </cell>
          <cell r="C303" t="str">
            <v>Когон олтин тола</v>
          </cell>
        </row>
        <row r="304">
          <cell r="A304" t="str">
            <v>0005188</v>
          </cell>
          <cell r="B304" t="str">
            <v>3022</v>
          </cell>
          <cell r="C304" t="str">
            <v>Когон дон махсулотлари</v>
          </cell>
        </row>
        <row r="305">
          <cell r="A305" t="str">
            <v>0005202</v>
          </cell>
          <cell r="B305" t="str">
            <v>3036</v>
          </cell>
          <cell r="C305" t="str">
            <v>Косон ёг-экстракция</v>
          </cell>
        </row>
        <row r="306">
          <cell r="A306" t="str">
            <v>0005205</v>
          </cell>
          <cell r="B306" t="str">
            <v>3039</v>
          </cell>
          <cell r="C306" t="str">
            <v>Амударё пахта тозалаш</v>
          </cell>
        </row>
        <row r="307">
          <cell r="A307" t="str">
            <v>0005208</v>
          </cell>
          <cell r="B307" t="str">
            <v>3042</v>
          </cell>
          <cell r="C307" t="str">
            <v>Шеробод пахта</v>
          </cell>
        </row>
        <row r="308">
          <cell r="A308" t="str">
            <v>0005221</v>
          </cell>
          <cell r="B308" t="str">
            <v>3055</v>
          </cell>
          <cell r="C308" t="str">
            <v>Асака ёг</v>
          </cell>
        </row>
        <row r="309">
          <cell r="A309" t="str">
            <v>0005222</v>
          </cell>
          <cell r="B309" t="str">
            <v>3056</v>
          </cell>
          <cell r="C309" t="str">
            <v>Турон</v>
          </cell>
        </row>
        <row r="310">
          <cell r="A310" t="str">
            <v>0005247</v>
          </cell>
          <cell r="B310" t="str">
            <v>3081</v>
          </cell>
          <cell r="C310" t="str">
            <v>Богот пахта тозалаш</v>
          </cell>
        </row>
        <row r="311">
          <cell r="A311" t="str">
            <v>0005264</v>
          </cell>
          <cell r="B311" t="str">
            <v>3098</v>
          </cell>
          <cell r="C311" t="str">
            <v>Бухоро нефтгаз автонакл</v>
          </cell>
        </row>
        <row r="312">
          <cell r="A312" t="str">
            <v>0005281</v>
          </cell>
          <cell r="B312" t="str">
            <v>3115</v>
          </cell>
          <cell r="C312" t="str">
            <v>Бухоро пахта</v>
          </cell>
        </row>
        <row r="313">
          <cell r="A313" t="str">
            <v>0005324</v>
          </cell>
          <cell r="B313" t="str">
            <v>3157</v>
          </cell>
          <cell r="C313" t="str">
            <v>Гидропроект</v>
          </cell>
        </row>
        <row r="314">
          <cell r="A314" t="str">
            <v>0005328</v>
          </cell>
          <cell r="B314" t="str">
            <v>3161</v>
          </cell>
          <cell r="C314" t="str">
            <v>Ангор пахта</v>
          </cell>
        </row>
        <row r="315">
          <cell r="A315" t="str">
            <v>0005331</v>
          </cell>
          <cell r="B315" t="str">
            <v>3164</v>
          </cell>
          <cell r="C315" t="str">
            <v>Зиёвуддин толаси</v>
          </cell>
        </row>
        <row r="316">
          <cell r="A316" t="str">
            <v>0005335</v>
          </cell>
          <cell r="B316" t="str">
            <v>3168</v>
          </cell>
          <cell r="C316" t="str">
            <v>Каттакургон пахта заводи</v>
          </cell>
        </row>
        <row r="317">
          <cell r="A317" t="str">
            <v>0005338</v>
          </cell>
          <cell r="B317" t="str">
            <v>3171</v>
          </cell>
          <cell r="C317" t="str">
            <v>Челак пахта тозалаш заводи</v>
          </cell>
        </row>
        <row r="318">
          <cell r="A318" t="str">
            <v>0005339</v>
          </cell>
          <cell r="B318" t="str">
            <v>3172</v>
          </cell>
          <cell r="C318" t="str">
            <v>Сардоба пахта тозалаш</v>
          </cell>
        </row>
        <row r="319">
          <cell r="A319" t="str">
            <v>0005358</v>
          </cell>
          <cell r="B319" t="str">
            <v>3191</v>
          </cell>
          <cell r="C319" t="str">
            <v>Аланга</v>
          </cell>
        </row>
        <row r="320">
          <cell r="A320" t="str">
            <v>0005366</v>
          </cell>
          <cell r="B320" t="str">
            <v>3199</v>
          </cell>
          <cell r="C320" t="str">
            <v>Асака дон махсулотлари</v>
          </cell>
        </row>
        <row r="321">
          <cell r="A321" t="str">
            <v>0005381</v>
          </cell>
          <cell r="B321" t="str">
            <v>3214</v>
          </cell>
          <cell r="C321" t="str">
            <v>Кашкадарё автотеххизмат</v>
          </cell>
        </row>
        <row r="322">
          <cell r="A322" t="str">
            <v>0005388</v>
          </cell>
          <cell r="B322" t="str">
            <v>3221</v>
          </cell>
          <cell r="C322" t="str">
            <v>Самарканд дон махсулотлари</v>
          </cell>
        </row>
        <row r="323">
          <cell r="A323" t="str">
            <v>0005423</v>
          </cell>
          <cell r="B323" t="str">
            <v>3256</v>
          </cell>
          <cell r="C323" t="str">
            <v>Муборак нефтгаз транс</v>
          </cell>
        </row>
        <row r="324">
          <cell r="A324" t="str">
            <v>0005424</v>
          </cell>
          <cell r="B324" t="str">
            <v>3257</v>
          </cell>
          <cell r="C324" t="str">
            <v>Кашкадарё нефт-газ курилиш ва таъмирлаш</v>
          </cell>
        </row>
        <row r="325">
          <cell r="A325" t="str">
            <v>0005427</v>
          </cell>
          <cell r="B325" t="str">
            <v>3260</v>
          </cell>
          <cell r="C325" t="str">
            <v>Наманган-автотеххизмат</v>
          </cell>
        </row>
        <row r="326">
          <cell r="A326" t="str">
            <v>0005429</v>
          </cell>
          <cell r="B326" t="str">
            <v>3262</v>
          </cell>
          <cell r="C326" t="str">
            <v>Наманганвино</v>
          </cell>
        </row>
        <row r="327">
          <cell r="A327" t="str">
            <v>0005434</v>
          </cell>
          <cell r="B327" t="str">
            <v>3267</v>
          </cell>
          <cell r="C327" t="str">
            <v>Навои автотеххизмат</v>
          </cell>
        </row>
        <row r="328">
          <cell r="A328" t="str">
            <v>0005435</v>
          </cell>
          <cell r="B328" t="str">
            <v>3268</v>
          </cell>
          <cell r="C328" t="str">
            <v>Тошкент универмаги</v>
          </cell>
        </row>
        <row r="329">
          <cell r="A329" t="str">
            <v>0005440</v>
          </cell>
          <cell r="B329" t="str">
            <v>3273</v>
          </cell>
          <cell r="C329" t="str">
            <v>Узпаравтотранс</v>
          </cell>
        </row>
        <row r="330">
          <cell r="A330" t="str">
            <v>0005441</v>
          </cell>
          <cell r="B330" t="str">
            <v>3274</v>
          </cell>
          <cell r="C330" t="str">
            <v>Бухоро таьмирлаш механика заводи</v>
          </cell>
        </row>
        <row r="331">
          <cell r="A331" t="str">
            <v>0005447</v>
          </cell>
          <cell r="B331" t="str">
            <v>3278</v>
          </cell>
          <cell r="C331" t="str">
            <v>Еростигаз</v>
          </cell>
        </row>
        <row r="332">
          <cell r="A332" t="str">
            <v>0005483</v>
          </cell>
          <cell r="B332" t="str">
            <v>3314</v>
          </cell>
          <cell r="C332" t="str">
            <v>Андижон дон махсулот</v>
          </cell>
        </row>
        <row r="333">
          <cell r="A333" t="str">
            <v>0005491</v>
          </cell>
          <cell r="B333" t="str">
            <v>3322</v>
          </cell>
          <cell r="C333" t="str">
            <v>Зарбдор элеватори</v>
          </cell>
        </row>
        <row r="334">
          <cell r="A334" t="str">
            <v>0005493</v>
          </cell>
          <cell r="B334" t="str">
            <v>3324</v>
          </cell>
          <cell r="C334" t="str">
            <v>Дустлик дон махсулотлари</v>
          </cell>
        </row>
        <row r="335">
          <cell r="A335" t="str">
            <v>0005506</v>
          </cell>
          <cell r="B335" t="str">
            <v>3337</v>
          </cell>
          <cell r="C335" t="str">
            <v>Реле ва автоматика</v>
          </cell>
        </row>
        <row r="336">
          <cell r="A336" t="str">
            <v>0005513</v>
          </cell>
          <cell r="B336" t="str">
            <v>3344</v>
          </cell>
          <cell r="C336" t="str">
            <v>Электр тармок курилиш</v>
          </cell>
        </row>
        <row r="337">
          <cell r="A337" t="str">
            <v>0005517</v>
          </cell>
          <cell r="B337" t="str">
            <v>3348</v>
          </cell>
          <cell r="C337" t="str">
            <v>Трастбанк</v>
          </cell>
        </row>
        <row r="338">
          <cell r="A338" t="str">
            <v>0005519</v>
          </cell>
          <cell r="B338" t="str">
            <v>3350</v>
          </cell>
          <cell r="C338" t="str">
            <v>Халкабад мамиги</v>
          </cell>
        </row>
        <row r="339">
          <cell r="A339" t="str">
            <v>0005520</v>
          </cell>
          <cell r="B339" t="str">
            <v>3351</v>
          </cell>
          <cell r="C339" t="str">
            <v>Каракалпак автотеххизмет</v>
          </cell>
        </row>
        <row r="340">
          <cell r="A340" t="str">
            <v>0005522</v>
          </cell>
          <cell r="B340" t="str">
            <v>3353</v>
          </cell>
          <cell r="C340" t="str">
            <v>Беруни пахта тозалаш заводи</v>
          </cell>
        </row>
        <row r="341">
          <cell r="A341" t="str">
            <v>0005534</v>
          </cell>
          <cell r="B341" t="str">
            <v>3365</v>
          </cell>
          <cell r="C341" t="str">
            <v>Сурхондарё автотеххизмат</v>
          </cell>
        </row>
        <row r="342">
          <cell r="A342" t="str">
            <v>0005576</v>
          </cell>
          <cell r="B342" t="str">
            <v>3400</v>
          </cell>
          <cell r="C342" t="str">
            <v>Пахтаобод пахта тозалаш</v>
          </cell>
        </row>
        <row r="343">
          <cell r="A343" t="str">
            <v>0005577</v>
          </cell>
          <cell r="B343" t="str">
            <v>3401</v>
          </cell>
          <cell r="C343" t="str">
            <v>Сирдарё вино</v>
          </cell>
        </row>
        <row r="344">
          <cell r="A344" t="str">
            <v>0005598</v>
          </cell>
          <cell r="B344" t="str">
            <v>3421</v>
          </cell>
          <cell r="C344" t="str">
            <v>Ок олтин дон махсулотлари</v>
          </cell>
        </row>
        <row r="345">
          <cell r="A345" t="str">
            <v>0005602</v>
          </cell>
          <cell r="B345" t="str">
            <v>3425</v>
          </cell>
          <cell r="C345" t="str">
            <v>Жомбой дон махсулотлари</v>
          </cell>
        </row>
        <row r="346">
          <cell r="A346" t="str">
            <v>0005621</v>
          </cell>
          <cell r="B346" t="str">
            <v>3444</v>
          </cell>
          <cell r="C346" t="str">
            <v>Турткул ок олтини</v>
          </cell>
        </row>
        <row r="347">
          <cell r="A347" t="str">
            <v>0005645</v>
          </cell>
          <cell r="B347" t="str">
            <v>3468</v>
          </cell>
          <cell r="C347" t="str">
            <v>Интер-Транс-Сервис</v>
          </cell>
        </row>
        <row r="348">
          <cell r="A348" t="str">
            <v>0005650</v>
          </cell>
          <cell r="B348" t="str">
            <v>3473</v>
          </cell>
          <cell r="C348" t="str">
            <v>Кашкадарё технологик транспорт</v>
          </cell>
        </row>
        <row r="349">
          <cell r="A349" t="str">
            <v>0005670</v>
          </cell>
          <cell r="B349" t="str">
            <v>3493</v>
          </cell>
          <cell r="C349" t="str">
            <v>Самарканд автотеххизмат</v>
          </cell>
        </row>
        <row r="350">
          <cell r="A350" t="str">
            <v>0005674</v>
          </cell>
          <cell r="B350" t="str">
            <v>3497</v>
          </cell>
          <cell r="C350" t="str">
            <v>Ховренко номидаги Самарканд вино комбинати</v>
          </cell>
        </row>
        <row r="351">
          <cell r="A351" t="str">
            <v>0005678</v>
          </cell>
          <cell r="B351" t="str">
            <v>3501</v>
          </cell>
          <cell r="C351" t="str">
            <v>Богот автохизмат</v>
          </cell>
        </row>
        <row r="352">
          <cell r="A352" t="str">
            <v>0005690</v>
          </cell>
          <cell r="B352" t="str">
            <v>3513</v>
          </cell>
          <cell r="C352" t="str">
            <v>Автокомпонент</v>
          </cell>
        </row>
        <row r="353">
          <cell r="A353" t="str">
            <v>0005700</v>
          </cell>
          <cell r="B353" t="str">
            <v>3523</v>
          </cell>
          <cell r="C353" t="str">
            <v>Махсус электр тармок курилиш</v>
          </cell>
        </row>
        <row r="354">
          <cell r="A354" t="str">
            <v>0005711</v>
          </cell>
          <cell r="B354" t="str">
            <v>3534</v>
          </cell>
          <cell r="C354" t="str">
            <v>Узкабель</v>
          </cell>
        </row>
        <row r="355">
          <cell r="A355" t="str">
            <v>0005725</v>
          </cell>
          <cell r="B355" t="str">
            <v>3547</v>
          </cell>
          <cell r="C355" t="str">
            <v>Галла-Алтег</v>
          </cell>
        </row>
        <row r="356">
          <cell r="A356" t="str">
            <v>0005733</v>
          </cell>
          <cell r="B356" t="str">
            <v>3553</v>
          </cell>
          <cell r="C356" t="str">
            <v>Турон банк</v>
          </cell>
        </row>
        <row r="357">
          <cell r="A357" t="str">
            <v>0005734</v>
          </cell>
          <cell r="B357" t="str">
            <v>3554</v>
          </cell>
          <cell r="C357" t="str">
            <v>Мадад</v>
          </cell>
        </row>
        <row r="358">
          <cell r="A358" t="str">
            <v>0005746</v>
          </cell>
          <cell r="B358" t="str">
            <v>3563</v>
          </cell>
          <cell r="C358" t="str">
            <v>Накл газ махсус курилиш</v>
          </cell>
        </row>
        <row r="359">
          <cell r="A359" t="str">
            <v>0005765</v>
          </cell>
          <cell r="B359" t="str">
            <v>3582</v>
          </cell>
          <cell r="C359" t="str">
            <v>Узпаркурилиш</v>
          </cell>
        </row>
        <row r="360">
          <cell r="A360" t="str">
            <v>0005766</v>
          </cell>
          <cell r="B360" t="str">
            <v>3583</v>
          </cell>
          <cell r="C360" t="str">
            <v>Нефтгазтадкикот</v>
          </cell>
        </row>
        <row r="361">
          <cell r="A361" t="str">
            <v>0005785</v>
          </cell>
          <cell r="B361" t="str">
            <v>3602</v>
          </cell>
          <cell r="C361" t="str">
            <v>Хужаобод технологик транспорт бошкармаси</v>
          </cell>
        </row>
        <row r="362">
          <cell r="A362" t="str">
            <v>0005786</v>
          </cell>
          <cell r="B362" t="str">
            <v>3603</v>
          </cell>
          <cell r="C362" t="str">
            <v>Андижон ёг-мой</v>
          </cell>
        </row>
        <row r="363">
          <cell r="A363" t="str">
            <v>0005788</v>
          </cell>
          <cell r="B363" t="str">
            <v>3605</v>
          </cell>
          <cell r="C363" t="str">
            <v>Шахрихон-Лада</v>
          </cell>
        </row>
        <row r="364">
          <cell r="A364" t="str">
            <v>0005794</v>
          </cell>
          <cell r="B364" t="str">
            <v>3611</v>
          </cell>
          <cell r="C364" t="str">
            <v>Самарканд бургу асбоби</v>
          </cell>
        </row>
        <row r="365">
          <cell r="A365" t="str">
            <v>0005820</v>
          </cell>
          <cell r="B365" t="str">
            <v>3626</v>
          </cell>
          <cell r="C365" t="str">
            <v>Автотеххизмат Тошкент худудий компанияси</v>
          </cell>
        </row>
        <row r="366">
          <cell r="A366" t="str">
            <v>0005822</v>
          </cell>
          <cell r="B366" t="str">
            <v>3627</v>
          </cell>
          <cell r="C366" t="str">
            <v>Узбекнефтгаз</v>
          </cell>
        </row>
        <row r="367">
          <cell r="A367" t="str">
            <v>0005831</v>
          </cell>
          <cell r="B367" t="str">
            <v>3634</v>
          </cell>
          <cell r="C367" t="str">
            <v>Узавтотеххизмат акциядорлик бирлашмаси</v>
          </cell>
        </row>
        <row r="368">
          <cell r="A368" t="str">
            <v>0005838</v>
          </cell>
          <cell r="B368" t="str">
            <v>3639</v>
          </cell>
          <cell r="C368" t="str">
            <v>Далварзин пахта тозалаш заводи</v>
          </cell>
        </row>
        <row r="369">
          <cell r="A369" t="str">
            <v>0005850</v>
          </cell>
          <cell r="B369" t="str">
            <v>3647</v>
          </cell>
          <cell r="C369" t="str">
            <v>Янги бозор дехкон бозори</v>
          </cell>
        </row>
        <row r="370">
          <cell r="A370" t="str">
            <v>0005882</v>
          </cell>
          <cell r="B370" t="str">
            <v>3673</v>
          </cell>
          <cell r="C370" t="str">
            <v>Ташгипрогор</v>
          </cell>
        </row>
        <row r="371">
          <cell r="A371" t="str">
            <v>0005909</v>
          </cell>
          <cell r="B371" t="str">
            <v>3696</v>
          </cell>
          <cell r="C371" t="str">
            <v>Андижон автотеххизмат</v>
          </cell>
        </row>
        <row r="372">
          <cell r="A372" t="str">
            <v>0005910</v>
          </cell>
          <cell r="B372" t="str">
            <v>3697</v>
          </cell>
          <cell r="C372" t="str">
            <v>Бухоро автотеххизмат</v>
          </cell>
        </row>
        <row r="373">
          <cell r="A373" t="str">
            <v>0005924</v>
          </cell>
          <cell r="B373" t="str">
            <v>3710</v>
          </cell>
          <cell r="C373" t="str">
            <v>Гозгон мармар</v>
          </cell>
        </row>
        <row r="374">
          <cell r="A374" t="str">
            <v>0005931</v>
          </cell>
          <cell r="B374" t="str">
            <v>3716</v>
          </cell>
          <cell r="C374" t="str">
            <v>Урганчкорммаш</v>
          </cell>
        </row>
        <row r="375">
          <cell r="A375" t="str">
            <v>0005938</v>
          </cell>
          <cell r="B375" t="str">
            <v>3722</v>
          </cell>
          <cell r="C375" t="str">
            <v>Фаргона автотеххизмат</v>
          </cell>
        </row>
        <row r="376">
          <cell r="A376" t="str">
            <v>0005942</v>
          </cell>
          <cell r="B376" t="str">
            <v>3726</v>
          </cell>
          <cell r="C376" t="str">
            <v>Махсус энерго газ</v>
          </cell>
        </row>
        <row r="377">
          <cell r="A377" t="str">
            <v>0005945</v>
          </cell>
          <cell r="B377" t="str">
            <v>3729</v>
          </cell>
          <cell r="C377" t="str">
            <v>Хоразм автотеххизмат</v>
          </cell>
        </row>
        <row r="378">
          <cell r="A378" t="str">
            <v>0005972</v>
          </cell>
          <cell r="B378" t="str">
            <v>3750</v>
          </cell>
          <cell r="C378" t="str">
            <v>Олой дехкон бозори</v>
          </cell>
        </row>
        <row r="379">
          <cell r="A379" t="str">
            <v>0005973</v>
          </cell>
          <cell r="B379" t="str">
            <v>3751</v>
          </cell>
          <cell r="C379" t="str">
            <v>Куйлик дехкон бозори</v>
          </cell>
        </row>
        <row r="380">
          <cell r="A380" t="str">
            <v>0005975</v>
          </cell>
          <cell r="B380" t="str">
            <v>3753</v>
          </cell>
          <cell r="C380" t="str">
            <v>Фарход дехкон бозори</v>
          </cell>
        </row>
        <row r="381">
          <cell r="A381" t="str">
            <v>0005976</v>
          </cell>
          <cell r="B381" t="str">
            <v>3754</v>
          </cell>
          <cell r="C381" t="str">
            <v>Сиргали дехкон бозори</v>
          </cell>
        </row>
        <row r="382">
          <cell r="A382" t="str">
            <v>0005977</v>
          </cell>
          <cell r="B382" t="str">
            <v>3755</v>
          </cell>
          <cell r="C382" t="str">
            <v>Паркент универсал савдо комплекси</v>
          </cell>
        </row>
        <row r="383">
          <cell r="A383" t="str">
            <v>0005979</v>
          </cell>
          <cell r="B383" t="str">
            <v>3758</v>
          </cell>
          <cell r="C383" t="str">
            <v>Эски-жува дехкон бозори</v>
          </cell>
        </row>
        <row r="384">
          <cell r="A384" t="str">
            <v>0005982</v>
          </cell>
          <cell r="B384" t="str">
            <v>3761</v>
          </cell>
          <cell r="C384" t="str">
            <v>Савдогар банк</v>
          </cell>
        </row>
        <row r="385">
          <cell r="A385" t="str">
            <v>0005984</v>
          </cell>
          <cell r="B385" t="str">
            <v>3763</v>
          </cell>
          <cell r="C385" t="str">
            <v>Навруз дехкон бозори</v>
          </cell>
        </row>
        <row r="386">
          <cell r="A386" t="str">
            <v>0005995</v>
          </cell>
          <cell r="B386" t="str">
            <v>3774</v>
          </cell>
          <cell r="C386" t="str">
            <v>Кукон шахар дехкон бозори</v>
          </cell>
        </row>
        <row r="387">
          <cell r="A387" t="str">
            <v>0005997</v>
          </cell>
          <cell r="B387" t="str">
            <v>3776</v>
          </cell>
          <cell r="C387" t="str">
            <v>Тошкент вилоят кишлок хужалик кимё</v>
          </cell>
        </row>
        <row r="388">
          <cell r="A388" t="str">
            <v>0006007</v>
          </cell>
          <cell r="B388" t="str">
            <v>3786</v>
          </cell>
          <cell r="C388" t="str">
            <v>Кува тумани дехкон бозори</v>
          </cell>
        </row>
        <row r="389">
          <cell r="A389" t="str">
            <v>0006020</v>
          </cell>
          <cell r="B389" t="str">
            <v>3798</v>
          </cell>
          <cell r="C389" t="str">
            <v>Фаргона шахар марказий дехкон бозори</v>
          </cell>
        </row>
        <row r="390">
          <cell r="A390" t="str">
            <v>0006021</v>
          </cell>
          <cell r="B390" t="str">
            <v>3799</v>
          </cell>
          <cell r="C390" t="str">
            <v>Ромитан ок олтин</v>
          </cell>
        </row>
        <row r="391">
          <cell r="A391" t="str">
            <v>0006058</v>
          </cell>
          <cell r="B391" t="str">
            <v>3836</v>
          </cell>
          <cell r="C391" t="str">
            <v>Гиждувон дехкон бозори</v>
          </cell>
        </row>
        <row r="392">
          <cell r="A392" t="str">
            <v>0006060</v>
          </cell>
          <cell r="B392" t="str">
            <v>3838</v>
          </cell>
          <cell r="C392" t="str">
            <v>Чилонзор буюм савдо комплекси</v>
          </cell>
        </row>
        <row r="393">
          <cell r="A393" t="str">
            <v>0006067</v>
          </cell>
          <cell r="B393" t="str">
            <v>3845</v>
          </cell>
          <cell r="C393" t="str">
            <v>Узпартаъминот</v>
          </cell>
        </row>
        <row r="394">
          <cell r="A394" t="str">
            <v>0006073</v>
          </cell>
          <cell r="B394" t="str">
            <v>3851</v>
          </cell>
          <cell r="C394" t="str">
            <v>Сурхон пармалаш ишлари</v>
          </cell>
        </row>
        <row r="395">
          <cell r="A395" t="str">
            <v>0006101</v>
          </cell>
          <cell r="B395" t="str">
            <v>3877</v>
          </cell>
          <cell r="C395" t="str">
            <v>Карши марказий буюм савдо комплекси</v>
          </cell>
        </row>
        <row r="396">
          <cell r="A396" t="str">
            <v>0006102</v>
          </cell>
          <cell r="B396" t="str">
            <v>3878</v>
          </cell>
          <cell r="C396" t="str">
            <v>Оникс</v>
          </cell>
        </row>
        <row r="397">
          <cell r="A397" t="str">
            <v>0006168</v>
          </cell>
          <cell r="B397" t="str">
            <v>3943</v>
          </cell>
          <cell r="C397" t="str">
            <v>Аския дехкон бозори</v>
          </cell>
        </row>
        <row r="398">
          <cell r="A398" t="str">
            <v>0006186</v>
          </cell>
          <cell r="B398" t="str">
            <v>3959</v>
          </cell>
          <cell r="C398" t="str">
            <v>Наманган чорсу дехкон универсал бозори</v>
          </cell>
        </row>
        <row r="399">
          <cell r="A399" t="str">
            <v>0006276</v>
          </cell>
          <cell r="B399" t="str">
            <v>4045</v>
          </cell>
          <cell r="C399" t="str">
            <v>Нукус дехкон бозори</v>
          </cell>
        </row>
        <row r="400">
          <cell r="A400" t="str">
            <v>0006309</v>
          </cell>
          <cell r="B400" t="str">
            <v>4077</v>
          </cell>
          <cell r="C400" t="str">
            <v>Баликчи</v>
          </cell>
        </row>
        <row r="401">
          <cell r="A401" t="str">
            <v>0006319</v>
          </cell>
          <cell r="B401" t="str">
            <v>4086</v>
          </cell>
          <cell r="C401" t="str">
            <v>Сино</v>
          </cell>
        </row>
        <row r="402">
          <cell r="A402" t="str">
            <v>0006326</v>
          </cell>
          <cell r="B402" t="str">
            <v>4092</v>
          </cell>
          <cell r="C402" t="str">
            <v>Эски шахар буюм савдо комплекси</v>
          </cell>
        </row>
        <row r="403">
          <cell r="A403" t="str">
            <v>0006343</v>
          </cell>
          <cell r="B403" t="str">
            <v>5424</v>
          </cell>
          <cell r="C403" t="str">
            <v>Узавтосаноат</v>
          </cell>
        </row>
        <row r="404">
          <cell r="A404" t="str">
            <v>0006398</v>
          </cell>
          <cell r="B404" t="str">
            <v>4155</v>
          </cell>
          <cell r="C404" t="str">
            <v>Фотон</v>
          </cell>
        </row>
        <row r="405">
          <cell r="A405" t="str">
            <v>0006417</v>
          </cell>
          <cell r="B405" t="str">
            <v>4173</v>
          </cell>
          <cell r="C405" t="str">
            <v>Кукон нефтгаз пармалаш ишлари</v>
          </cell>
        </row>
        <row r="406">
          <cell r="A406" t="str">
            <v>0006467</v>
          </cell>
          <cell r="B406" t="str">
            <v>4213</v>
          </cell>
          <cell r="C406" t="str">
            <v>Республика мулк маркази</v>
          </cell>
        </row>
        <row r="407">
          <cell r="A407" t="str">
            <v>0006470</v>
          </cell>
          <cell r="B407" t="str">
            <v>4214</v>
          </cell>
          <cell r="C407" t="str">
            <v>Узбекистон шампани</v>
          </cell>
        </row>
        <row r="408">
          <cell r="A408" t="str">
            <v>0006477</v>
          </cell>
          <cell r="B408" t="str">
            <v>4221</v>
          </cell>
          <cell r="C408" t="str">
            <v>Тош вилоят автотеххизмат</v>
          </cell>
        </row>
        <row r="409">
          <cell r="A409" t="str">
            <v>0006490</v>
          </cell>
          <cell r="B409" t="str">
            <v>4233</v>
          </cell>
          <cell r="C409" t="str">
            <v>Фойкон</v>
          </cell>
        </row>
        <row r="410">
          <cell r="A410" t="str">
            <v>0006501</v>
          </cell>
          <cell r="B410" t="str">
            <v>4238</v>
          </cell>
          <cell r="C410" t="str">
            <v>1-темир бетон махсулотлари заводи</v>
          </cell>
        </row>
        <row r="411">
          <cell r="A411" t="str">
            <v>0006506</v>
          </cell>
          <cell r="B411" t="str">
            <v>4243</v>
          </cell>
          <cell r="C411" t="str">
            <v>Мехмаш</v>
          </cell>
        </row>
        <row r="412">
          <cell r="A412" t="str">
            <v>0006508</v>
          </cell>
          <cell r="B412" t="str">
            <v>4245</v>
          </cell>
          <cell r="C412" t="str">
            <v>Уйчи пахта тозалаш</v>
          </cell>
        </row>
        <row r="413">
          <cell r="A413" t="str">
            <v>0006516</v>
          </cell>
          <cell r="B413" t="str">
            <v>4254</v>
          </cell>
          <cell r="C413" t="str">
            <v>Уз кишлок электр курилиш</v>
          </cell>
        </row>
        <row r="414">
          <cell r="A414" t="str">
            <v>0006528</v>
          </cell>
          <cell r="B414" t="str">
            <v>4261</v>
          </cell>
          <cell r="C414" t="str">
            <v>Туркистон инвест</v>
          </cell>
        </row>
        <row r="415">
          <cell r="A415" t="str">
            <v>0006532</v>
          </cell>
          <cell r="B415" t="str">
            <v>4265</v>
          </cell>
          <cell r="C415" t="str">
            <v>Нефт ва газ кудукларини синаш</v>
          </cell>
        </row>
        <row r="416">
          <cell r="A416" t="str">
            <v>0006575</v>
          </cell>
          <cell r="B416" t="str">
            <v>4297</v>
          </cell>
          <cell r="C416" t="str">
            <v>Хазорасп универсал савдо комплекси</v>
          </cell>
        </row>
        <row r="417">
          <cell r="A417" t="str">
            <v>0006588</v>
          </cell>
          <cell r="B417" t="str">
            <v>4305</v>
          </cell>
          <cell r="C417" t="str">
            <v>Асакатранснефт</v>
          </cell>
        </row>
        <row r="418">
          <cell r="A418" t="str">
            <v>0006590</v>
          </cell>
          <cell r="B418" t="str">
            <v>5237</v>
          </cell>
          <cell r="C418" t="str">
            <v>Узбекистон каттик котишмалар ва утга чидамли металлар комбинати</v>
          </cell>
        </row>
        <row r="419">
          <cell r="A419" t="str">
            <v>0006591</v>
          </cell>
          <cell r="B419" t="str">
            <v>4306</v>
          </cell>
          <cell r="C419" t="str">
            <v>С.Я. Исломбеков номидаги Узкимёфарм</v>
          </cell>
        </row>
        <row r="420">
          <cell r="A420" t="str">
            <v>0006610</v>
          </cell>
          <cell r="B420" t="str">
            <v>4320</v>
          </cell>
          <cell r="C420" t="str">
            <v>Узбекистон Республика товар-хомашё биржаси</v>
          </cell>
        </row>
        <row r="421">
          <cell r="A421" t="str">
            <v>0006619</v>
          </cell>
          <cell r="B421" t="str">
            <v>4328</v>
          </cell>
          <cell r="C421" t="str">
            <v>Алгоритм</v>
          </cell>
        </row>
        <row r="422">
          <cell r="A422" t="str">
            <v>0006631</v>
          </cell>
          <cell r="B422" t="str">
            <v>4338</v>
          </cell>
          <cell r="C422" t="str">
            <v>Узтрансгаз</v>
          </cell>
        </row>
        <row r="423">
          <cell r="A423" t="str">
            <v>0006650</v>
          </cell>
          <cell r="B423" t="str">
            <v>4350</v>
          </cell>
          <cell r="C423" t="str">
            <v>Хамрох инвест</v>
          </cell>
        </row>
        <row r="424">
          <cell r="A424" t="str">
            <v>0006701</v>
          </cell>
          <cell r="B424" t="str">
            <v>4388</v>
          </cell>
          <cell r="C424" t="str">
            <v>Дон халк ризки</v>
          </cell>
        </row>
        <row r="425">
          <cell r="A425" t="str">
            <v>0006707</v>
          </cell>
          <cell r="B425" t="str">
            <v>5044</v>
          </cell>
          <cell r="C425" t="str">
            <v>Максам-Чирчик</v>
          </cell>
        </row>
        <row r="426">
          <cell r="A426" t="str">
            <v>0006710</v>
          </cell>
          <cell r="B426" t="str">
            <v>4395</v>
          </cell>
          <cell r="C426" t="str">
            <v>Тошкент механика заводи</v>
          </cell>
        </row>
        <row r="427">
          <cell r="A427" t="str">
            <v>0006712</v>
          </cell>
          <cell r="B427" t="str">
            <v>4397</v>
          </cell>
          <cell r="C427" t="str">
            <v>Савдо энерго</v>
          </cell>
        </row>
        <row r="428">
          <cell r="A428" t="str">
            <v>0006740</v>
          </cell>
          <cell r="B428" t="str">
            <v>4414</v>
          </cell>
          <cell r="C428" t="str">
            <v>Силк роад иншуранс</v>
          </cell>
        </row>
        <row r="429">
          <cell r="A429" t="str">
            <v>0006744</v>
          </cell>
          <cell r="B429" t="str">
            <v>4418</v>
          </cell>
          <cell r="C429" t="str">
            <v>Андижон вилоят кишлок хужалик кимё</v>
          </cell>
        </row>
        <row r="430">
          <cell r="A430" t="str">
            <v>0006767</v>
          </cell>
          <cell r="B430" t="str">
            <v>4439</v>
          </cell>
          <cell r="C430" t="str">
            <v>Марвел джуйс Ко.</v>
          </cell>
        </row>
        <row r="431">
          <cell r="A431" t="str">
            <v>0006783</v>
          </cell>
          <cell r="B431" t="str">
            <v>4451</v>
          </cell>
          <cell r="C431" t="str">
            <v>Узагротранс</v>
          </cell>
        </row>
        <row r="432">
          <cell r="A432" t="str">
            <v>0006793</v>
          </cell>
          <cell r="B432" t="str">
            <v>4459</v>
          </cell>
          <cell r="C432" t="str">
            <v>Жахон ихтисослаштирилган аралаш моллари савдо комплекси</v>
          </cell>
        </row>
        <row r="433">
          <cell r="A433" t="str">
            <v>0006809</v>
          </cell>
          <cell r="B433" t="str">
            <v>4476</v>
          </cell>
          <cell r="C433" t="str">
            <v>Алокабанк</v>
          </cell>
        </row>
        <row r="434">
          <cell r="A434" t="str">
            <v>0006816</v>
          </cell>
          <cell r="B434" t="str">
            <v>4480</v>
          </cell>
          <cell r="C434" t="str">
            <v>Мехмост</v>
          </cell>
        </row>
        <row r="435">
          <cell r="A435" t="str">
            <v>0006823</v>
          </cell>
          <cell r="B435" t="str">
            <v>4486</v>
          </cell>
          <cell r="C435" t="str">
            <v>Лочин-Д</v>
          </cell>
        </row>
        <row r="436">
          <cell r="A436" t="str">
            <v>0006833</v>
          </cell>
          <cell r="B436" t="str">
            <v>4493</v>
          </cell>
          <cell r="C436" t="str">
            <v>Уз Тонг Хонг Компани</v>
          </cell>
        </row>
        <row r="437">
          <cell r="A437" t="str">
            <v>0006874</v>
          </cell>
          <cell r="B437" t="str">
            <v>4528</v>
          </cell>
          <cell r="C437" t="str">
            <v>Жиззах пластмасса</v>
          </cell>
        </row>
        <row r="438">
          <cell r="A438" t="str">
            <v>0006878</v>
          </cell>
          <cell r="B438" t="str">
            <v>4532</v>
          </cell>
          <cell r="C438" t="str">
            <v>Алском</v>
          </cell>
        </row>
        <row r="439">
          <cell r="A439" t="str">
            <v>0006882</v>
          </cell>
          <cell r="B439" t="str">
            <v>4536</v>
          </cell>
          <cell r="C439" t="str">
            <v>Агрегат заводи</v>
          </cell>
        </row>
        <row r="440">
          <cell r="A440" t="str">
            <v>0006901</v>
          </cell>
          <cell r="B440" t="str">
            <v>4555</v>
          </cell>
          <cell r="C440" t="str">
            <v>Бухоро нефтгаз пармалаш</v>
          </cell>
        </row>
        <row r="441">
          <cell r="A441" t="str">
            <v>0006903</v>
          </cell>
          <cell r="B441" t="str">
            <v>4557</v>
          </cell>
          <cell r="C441" t="str">
            <v>Узагросугурта</v>
          </cell>
        </row>
        <row r="442">
          <cell r="A442" t="str">
            <v>0096949</v>
          </cell>
          <cell r="B442" t="str">
            <v>4586</v>
          </cell>
          <cell r="C442" t="str">
            <v>Кашкадарё вилояти МТП бирлашмаси</v>
          </cell>
        </row>
        <row r="443">
          <cell r="A443" t="str">
            <v>0096983</v>
          </cell>
          <cell r="B443" t="str">
            <v>4594</v>
          </cell>
          <cell r="C443" t="str">
            <v>Самарканд вилоят МТП бирлашмаси</v>
          </cell>
        </row>
        <row r="444">
          <cell r="A444" t="str">
            <v>0097052</v>
          </cell>
          <cell r="B444" t="str">
            <v>4618</v>
          </cell>
          <cell r="C444" t="str">
            <v>Узбекистон</v>
          </cell>
        </row>
        <row r="445">
          <cell r="A445" t="str">
            <v>0097121</v>
          </cell>
          <cell r="B445" t="str">
            <v>4629</v>
          </cell>
          <cell r="C445" t="str">
            <v>Навои вилояти МТП бирлашмаси</v>
          </cell>
        </row>
        <row r="446">
          <cell r="A446" t="str">
            <v>0097248</v>
          </cell>
          <cell r="B446" t="str">
            <v>4641</v>
          </cell>
          <cell r="C446" t="str">
            <v>Бухоро вилояти МТП бирлашмаси</v>
          </cell>
        </row>
        <row r="447">
          <cell r="A447" t="str">
            <v>0097424</v>
          </cell>
          <cell r="B447" t="str">
            <v>4669</v>
          </cell>
          <cell r="C447" t="str">
            <v>Коракалпогистон Республикаси МТП бирлашмаси</v>
          </cell>
        </row>
        <row r="448">
          <cell r="A448" t="str">
            <v>0098067</v>
          </cell>
          <cell r="B448" t="str">
            <v>4678</v>
          </cell>
          <cell r="C448" t="str">
            <v>Тошкент вилояти МТП бирлашмаси</v>
          </cell>
        </row>
        <row r="449">
          <cell r="A449" t="str">
            <v>0098130</v>
          </cell>
          <cell r="B449" t="str">
            <v>4686</v>
          </cell>
          <cell r="C449" t="str">
            <v>Кора олтин</v>
          </cell>
        </row>
        <row r="450">
          <cell r="A450" t="str">
            <v>0098161</v>
          </cell>
          <cell r="B450" t="str">
            <v>4691</v>
          </cell>
          <cell r="C450" t="str">
            <v>Универсал банк</v>
          </cell>
        </row>
        <row r="451">
          <cell r="A451" t="str">
            <v>0098323</v>
          </cell>
          <cell r="B451" t="str">
            <v>4696</v>
          </cell>
          <cell r="C451" t="str">
            <v>Узбекэнерго</v>
          </cell>
        </row>
        <row r="452">
          <cell r="A452" t="str">
            <v>0098408</v>
          </cell>
          <cell r="B452" t="str">
            <v>4697</v>
          </cell>
          <cell r="C452" t="str">
            <v>Электрогаз</v>
          </cell>
        </row>
        <row r="453">
          <cell r="A453" t="str">
            <v>0098475</v>
          </cell>
          <cell r="B453" t="str">
            <v>4705</v>
          </cell>
          <cell r="C453" t="str">
            <v>Сурхондарё вилояти МТП бирлашмаси</v>
          </cell>
        </row>
        <row r="454">
          <cell r="A454" t="str">
            <v>0098509</v>
          </cell>
          <cell r="B454" t="str">
            <v>4708</v>
          </cell>
          <cell r="C454" t="str">
            <v>Куконспирт</v>
          </cell>
        </row>
        <row r="455">
          <cell r="A455" t="str">
            <v>0098545</v>
          </cell>
          <cell r="B455" t="str">
            <v>4711</v>
          </cell>
          <cell r="C455" t="str">
            <v>Узбектелеком</v>
          </cell>
        </row>
        <row r="456">
          <cell r="A456" t="str">
            <v>0098646</v>
          </cell>
          <cell r="B456" t="str">
            <v>4712</v>
          </cell>
          <cell r="C456" t="str">
            <v>Жиззах вилоят МТП бирлашмаси</v>
          </cell>
        </row>
        <row r="457">
          <cell r="A457" t="str">
            <v>0098705</v>
          </cell>
          <cell r="B457" t="str">
            <v>4716</v>
          </cell>
          <cell r="C457" t="str">
            <v>Коракалпогистон Республикаси кишлок хужалик киме</v>
          </cell>
        </row>
        <row r="458">
          <cell r="A458" t="str">
            <v>0098784</v>
          </cell>
          <cell r="B458" t="str">
            <v>4723</v>
          </cell>
          <cell r="C458" t="str">
            <v>Навои вилоят кишлок хужалик кимё</v>
          </cell>
        </row>
        <row r="459">
          <cell r="A459" t="str">
            <v>0099156</v>
          </cell>
          <cell r="B459" t="str">
            <v>4728</v>
          </cell>
          <cell r="C459" t="str">
            <v>Узкимёсаноат</v>
          </cell>
        </row>
        <row r="460">
          <cell r="A460" t="str">
            <v>0099228</v>
          </cell>
          <cell r="B460" t="str">
            <v>4744</v>
          </cell>
          <cell r="C460" t="str">
            <v>Капитал банк</v>
          </cell>
        </row>
        <row r="461">
          <cell r="A461" t="str">
            <v>0099250</v>
          </cell>
          <cell r="B461" t="str">
            <v>4753</v>
          </cell>
          <cell r="C461" t="str">
            <v>Кашкадарё вилояти кишлок хужалик кимё</v>
          </cell>
        </row>
        <row r="462">
          <cell r="A462" t="str">
            <v>0099313</v>
          </cell>
          <cell r="B462" t="str">
            <v>4760</v>
          </cell>
          <cell r="C462" t="str">
            <v>Шарк нашриёт-матбаа акциядорлик компанияси</v>
          </cell>
        </row>
        <row r="463">
          <cell r="A463" t="str">
            <v>0099346</v>
          </cell>
          <cell r="B463" t="str">
            <v>4765</v>
          </cell>
          <cell r="C463" t="str">
            <v>Андижон биокимё заводи</v>
          </cell>
        </row>
        <row r="464">
          <cell r="A464" t="str">
            <v>0099424</v>
          </cell>
          <cell r="B464" t="str">
            <v>4777</v>
          </cell>
          <cell r="C464" t="str">
            <v>Фаргона вилоят кишлок хужалик кимё</v>
          </cell>
        </row>
        <row r="465">
          <cell r="A465" t="str">
            <v>0099459</v>
          </cell>
          <cell r="B465" t="str">
            <v>5056</v>
          </cell>
          <cell r="C465" t="str">
            <v>Бухоро гушт-сут савдо</v>
          </cell>
        </row>
        <row r="466">
          <cell r="A466" t="str">
            <v>0099497</v>
          </cell>
          <cell r="B466" t="str">
            <v>4786</v>
          </cell>
          <cell r="C466" t="str">
            <v>Энерготаъмир</v>
          </cell>
        </row>
        <row r="467">
          <cell r="A467" t="str">
            <v>0100023</v>
          </cell>
          <cell r="B467" t="str">
            <v>4796</v>
          </cell>
          <cell r="C467" t="str">
            <v>Наманган вилоят кишлок хужалик кимё</v>
          </cell>
        </row>
        <row r="468">
          <cell r="A468" t="str">
            <v>0100056</v>
          </cell>
          <cell r="B468" t="str">
            <v>4803</v>
          </cell>
          <cell r="C468" t="str">
            <v>Кишлокхужаликкиме</v>
          </cell>
        </row>
        <row r="469">
          <cell r="A469" t="str">
            <v>0100085</v>
          </cell>
          <cell r="B469" t="str">
            <v>4809</v>
          </cell>
          <cell r="C469" t="str">
            <v>Сирдарё вилояти кишлок хужалик кимё</v>
          </cell>
        </row>
        <row r="470">
          <cell r="A470" t="str">
            <v>0100173</v>
          </cell>
          <cell r="B470" t="str">
            <v>4819</v>
          </cell>
          <cell r="C470" t="str">
            <v>Сариосиё пахта тозалаш</v>
          </cell>
        </row>
        <row r="471">
          <cell r="A471" t="str">
            <v>0100191</v>
          </cell>
          <cell r="B471" t="str">
            <v>4818</v>
          </cell>
          <cell r="C471" t="str">
            <v>Самарканд вилояти кишлок хужалик кимё</v>
          </cell>
        </row>
        <row r="472">
          <cell r="A472" t="str">
            <v>0100324</v>
          </cell>
          <cell r="B472" t="str">
            <v>4831</v>
          </cell>
          <cell r="C472" t="str">
            <v>Туронэлектромонтаж</v>
          </cell>
        </row>
        <row r="473">
          <cell r="A473" t="str">
            <v>0100485</v>
          </cell>
          <cell r="B473" t="str">
            <v>5051</v>
          </cell>
          <cell r="C473" t="str">
            <v>Навоиазот</v>
          </cell>
        </row>
        <row r="474">
          <cell r="A474" t="str">
            <v>0100546</v>
          </cell>
          <cell r="B474" t="str">
            <v>4842</v>
          </cell>
          <cell r="C474" t="str">
            <v>Жиззах кишлок хужалик кимё</v>
          </cell>
        </row>
        <row r="475">
          <cell r="A475" t="str">
            <v>0100553</v>
          </cell>
          <cell r="B475" t="str">
            <v>4844</v>
          </cell>
          <cell r="C475" t="str">
            <v>Сирдарё иссиклик электр станцияси</v>
          </cell>
        </row>
        <row r="476">
          <cell r="A476" t="str">
            <v>0100613</v>
          </cell>
          <cell r="B476" t="str">
            <v>5288</v>
          </cell>
          <cell r="C476" t="str">
            <v>Навои худудий электр тармоклари корхонаси</v>
          </cell>
        </row>
        <row r="477">
          <cell r="A477" t="str">
            <v>0100639</v>
          </cell>
          <cell r="B477" t="str">
            <v>4849</v>
          </cell>
          <cell r="C477" t="str">
            <v>Шодлик груп</v>
          </cell>
        </row>
        <row r="478">
          <cell r="A478" t="str">
            <v>0100745</v>
          </cell>
          <cell r="B478" t="str">
            <v>4861</v>
          </cell>
          <cell r="C478" t="str">
            <v>Равнак-банк</v>
          </cell>
        </row>
        <row r="479">
          <cell r="A479" t="str">
            <v>0100791</v>
          </cell>
          <cell r="B479" t="str">
            <v>4865</v>
          </cell>
          <cell r="C479" t="str">
            <v>Бухоро вилоят кишлок хужалик кимё</v>
          </cell>
        </row>
        <row r="480">
          <cell r="A480" t="str">
            <v>0100862</v>
          </cell>
          <cell r="B480" t="str">
            <v>4875</v>
          </cell>
          <cell r="C480" t="str">
            <v>Сурхондарё вилоят кишлок хужалик кимё</v>
          </cell>
        </row>
        <row r="481">
          <cell r="A481" t="str">
            <v>0101151</v>
          </cell>
          <cell r="B481" t="str">
            <v>4901</v>
          </cell>
          <cell r="C481" t="str">
            <v>Клинлинесс сорсес</v>
          </cell>
        </row>
        <row r="482">
          <cell r="A482" t="str">
            <v>0101284</v>
          </cell>
          <cell r="B482" t="str">
            <v>4916</v>
          </cell>
          <cell r="C482" t="str">
            <v>Бухорогипс</v>
          </cell>
        </row>
        <row r="483">
          <cell r="A483" t="str">
            <v>0101342</v>
          </cell>
          <cell r="B483" t="str">
            <v>4921</v>
          </cell>
          <cell r="C483" t="str">
            <v>Каракалпак худудий электр тармоклари корхонаси</v>
          </cell>
        </row>
        <row r="484">
          <cell r="A484" t="str">
            <v>0101344</v>
          </cell>
          <cell r="B484" t="str">
            <v>4920</v>
          </cell>
          <cell r="C484" t="str">
            <v>Хоразм худудий электр тармоклари</v>
          </cell>
        </row>
        <row r="485">
          <cell r="A485" t="str">
            <v>0101370</v>
          </cell>
          <cell r="B485" t="str">
            <v>4924</v>
          </cell>
          <cell r="C485" t="str">
            <v>Корасу пахта тозалаш заводи</v>
          </cell>
        </row>
        <row r="486">
          <cell r="A486" t="str">
            <v>0101382</v>
          </cell>
          <cell r="B486" t="str">
            <v>4928</v>
          </cell>
          <cell r="C486" t="str">
            <v>Хоразм шакар</v>
          </cell>
        </row>
        <row r="487">
          <cell r="A487" t="str">
            <v>0101383</v>
          </cell>
          <cell r="B487" t="str">
            <v>4927</v>
          </cell>
          <cell r="C487" t="str">
            <v>Аммофос-максам</v>
          </cell>
        </row>
        <row r="488">
          <cell r="A488" t="str">
            <v>0101476</v>
          </cell>
          <cell r="B488" t="str">
            <v>4936</v>
          </cell>
          <cell r="C488" t="str">
            <v>Миробод дехкон бозори</v>
          </cell>
        </row>
        <row r="489">
          <cell r="A489" t="str">
            <v>0101488</v>
          </cell>
          <cell r="B489" t="str">
            <v>4940</v>
          </cell>
          <cell r="C489" t="str">
            <v>Узбек энерго таьмир</v>
          </cell>
        </row>
        <row r="490">
          <cell r="A490" t="str">
            <v>0101698</v>
          </cell>
          <cell r="B490" t="str">
            <v>4970</v>
          </cell>
          <cell r="C490" t="str">
            <v>Асл ойна</v>
          </cell>
        </row>
        <row r="491">
          <cell r="A491" t="str">
            <v>0101713</v>
          </cell>
          <cell r="B491" t="str">
            <v>4973</v>
          </cell>
          <cell r="C491" t="str">
            <v>Иссиклик электр лойиха</v>
          </cell>
        </row>
        <row r="492">
          <cell r="A492" t="str">
            <v>0101846</v>
          </cell>
          <cell r="B492" t="str">
            <v>4983</v>
          </cell>
          <cell r="C492" t="str">
            <v>Турон санаторияси</v>
          </cell>
        </row>
        <row r="493">
          <cell r="A493" t="str">
            <v>0101847</v>
          </cell>
          <cell r="B493" t="str">
            <v>4982</v>
          </cell>
          <cell r="C493" t="str">
            <v>Чинобод санаторияси</v>
          </cell>
        </row>
        <row r="494">
          <cell r="A494" t="str">
            <v>0101982</v>
          </cell>
          <cell r="B494" t="str">
            <v>4996</v>
          </cell>
          <cell r="C494" t="str">
            <v>Урганч марказий дехкон бозори</v>
          </cell>
        </row>
        <row r="495">
          <cell r="A495" t="str">
            <v>0102120</v>
          </cell>
          <cell r="B495" t="str">
            <v>5191</v>
          </cell>
          <cell r="C495" t="str">
            <v>Уз темир йул йуловчи</v>
          </cell>
        </row>
        <row r="496">
          <cell r="A496" t="str">
            <v>0102123</v>
          </cell>
          <cell r="B496" t="str">
            <v>5172</v>
          </cell>
          <cell r="C496" t="str">
            <v>Узтемирйулконтейнер</v>
          </cell>
        </row>
        <row r="497">
          <cell r="A497" t="str">
            <v>0102145</v>
          </cell>
          <cell r="B497" t="str">
            <v>5184</v>
          </cell>
          <cell r="C497" t="str">
            <v>Узвагонтаъмир</v>
          </cell>
        </row>
        <row r="498">
          <cell r="A498" t="str">
            <v>0102211</v>
          </cell>
          <cell r="B498" t="str">
            <v>5024</v>
          </cell>
          <cell r="C498" t="str">
            <v>Давр-банк</v>
          </cell>
        </row>
        <row r="499">
          <cell r="A499" t="str">
            <v>0102450</v>
          </cell>
          <cell r="B499" t="str">
            <v>5052</v>
          </cell>
          <cell r="C499" t="str">
            <v>Корай текстиль</v>
          </cell>
        </row>
        <row r="500">
          <cell r="A500" t="str">
            <v>0102536</v>
          </cell>
          <cell r="B500" t="str">
            <v>5067</v>
          </cell>
          <cell r="C500" t="str">
            <v>Сурхондарё озик-овкат моллари</v>
          </cell>
        </row>
        <row r="501">
          <cell r="A501" t="str">
            <v>0102544</v>
          </cell>
          <cell r="B501" t="str">
            <v>5069</v>
          </cell>
          <cell r="C501" t="str">
            <v>Каракалпак гушт-сут савда</v>
          </cell>
        </row>
        <row r="502">
          <cell r="A502" t="str">
            <v>0102561</v>
          </cell>
          <cell r="B502" t="str">
            <v>5076</v>
          </cell>
          <cell r="C502" t="str">
            <v>Жиззах худудий электр тармоклари корхонаси</v>
          </cell>
        </row>
        <row r="503">
          <cell r="A503" t="str">
            <v>0102579</v>
          </cell>
          <cell r="B503" t="str">
            <v>5080</v>
          </cell>
          <cell r="C503" t="str">
            <v>Клайна текстиль</v>
          </cell>
        </row>
        <row r="504">
          <cell r="A504" t="str">
            <v>0102790</v>
          </cell>
          <cell r="B504" t="str">
            <v>5109</v>
          </cell>
          <cell r="C504" t="str">
            <v>Андижон худудий электр тармоклари корхонаси</v>
          </cell>
        </row>
        <row r="505">
          <cell r="A505" t="str">
            <v>0103467</v>
          </cell>
          <cell r="B505" t="str">
            <v>5144</v>
          </cell>
          <cell r="C505" t="str">
            <v>Зарбдор пахта тозалаш</v>
          </cell>
        </row>
        <row r="506">
          <cell r="A506" t="str">
            <v>0103667</v>
          </cell>
          <cell r="B506" t="str">
            <v>5138</v>
          </cell>
          <cell r="C506" t="str">
            <v>Тошкент иссиклик электр маркази</v>
          </cell>
        </row>
        <row r="507">
          <cell r="A507" t="str">
            <v>0103670</v>
          </cell>
          <cell r="B507" t="str">
            <v>5139</v>
          </cell>
          <cell r="C507" t="str">
            <v>Узкимёсаноатлойиха</v>
          </cell>
        </row>
        <row r="508">
          <cell r="A508" t="str">
            <v>0103674</v>
          </cell>
          <cell r="B508" t="str">
            <v>5141</v>
          </cell>
          <cell r="C508" t="str">
            <v>Фаргона иссиклик электр маркази</v>
          </cell>
        </row>
        <row r="509">
          <cell r="A509" t="str">
            <v>0103767</v>
          </cell>
          <cell r="B509" t="str">
            <v>5142</v>
          </cell>
          <cell r="C509" t="str">
            <v>Муборак иссиклик электр маркази</v>
          </cell>
        </row>
        <row r="510">
          <cell r="A510" t="str">
            <v>0103770</v>
          </cell>
          <cell r="B510" t="str">
            <v>5143</v>
          </cell>
          <cell r="C510" t="str">
            <v>Наманган худудий электр тармоклари корхонаси</v>
          </cell>
        </row>
        <row r="511">
          <cell r="A511" t="str">
            <v>0103806</v>
          </cell>
          <cell r="B511" t="str">
            <v>5146</v>
          </cell>
          <cell r="C511" t="str">
            <v>Совпластитал</v>
          </cell>
        </row>
        <row r="512">
          <cell r="A512" t="str">
            <v>0103849</v>
          </cell>
          <cell r="B512" t="str">
            <v>5156</v>
          </cell>
          <cell r="C512" t="str">
            <v>Фаргона худудий электр тармоклари корхонаси</v>
          </cell>
        </row>
        <row r="513">
          <cell r="A513" t="str">
            <v>0103851</v>
          </cell>
          <cell r="B513" t="str">
            <v>5157</v>
          </cell>
          <cell r="C513" t="str">
            <v>Кишлок энерго лойиха</v>
          </cell>
        </row>
        <row r="514">
          <cell r="A514" t="str">
            <v>0103970</v>
          </cell>
          <cell r="B514" t="str">
            <v>5170</v>
          </cell>
          <cell r="C514" t="str">
            <v>Сирдарё худудий электр тармоклари корхонаси</v>
          </cell>
        </row>
        <row r="515">
          <cell r="A515" t="str">
            <v>0103981</v>
          </cell>
          <cell r="B515" t="str">
            <v>5174</v>
          </cell>
          <cell r="C515" t="str">
            <v>Тошкент йуловчи вагонларини куриш ва таъмирлаш заводи</v>
          </cell>
        </row>
        <row r="516">
          <cell r="A516" t="str">
            <v>0104073</v>
          </cell>
          <cell r="B516" t="str">
            <v>5177</v>
          </cell>
          <cell r="C516" t="str">
            <v>Фаргона гушт-сут савдо</v>
          </cell>
        </row>
        <row r="517">
          <cell r="A517" t="str">
            <v>0104120</v>
          </cell>
          <cell r="B517" t="str">
            <v>5180</v>
          </cell>
          <cell r="C517" t="str">
            <v>Тошкент худудий электр тармоклари корхонаси</v>
          </cell>
        </row>
        <row r="518">
          <cell r="A518" t="str">
            <v>0104124</v>
          </cell>
          <cell r="B518" t="str">
            <v>5181</v>
          </cell>
          <cell r="C518" t="str">
            <v>Тошкент шахар  электр тармоклари  корхонаси</v>
          </cell>
        </row>
        <row r="519">
          <cell r="A519" t="str">
            <v>0104159</v>
          </cell>
          <cell r="B519" t="str">
            <v>5182</v>
          </cell>
          <cell r="C519" t="str">
            <v>Йулрефтранс</v>
          </cell>
        </row>
        <row r="520">
          <cell r="A520" t="str">
            <v>0105274</v>
          </cell>
          <cell r="B520" t="str">
            <v>5235</v>
          </cell>
          <cell r="C520" t="str">
            <v>Муборак пахта тозалаш</v>
          </cell>
        </row>
        <row r="521">
          <cell r="A521" t="str">
            <v>0105447</v>
          </cell>
          <cell r="B521" t="str">
            <v>5238</v>
          </cell>
          <cell r="C521" t="str">
            <v>Тошкент-осиё</v>
          </cell>
        </row>
        <row r="522">
          <cell r="A522" t="str">
            <v>0106294</v>
          </cell>
          <cell r="B522" t="str">
            <v>5258</v>
          </cell>
          <cell r="C522" t="str">
            <v>Барака универсал лизинг компанияси</v>
          </cell>
        </row>
        <row r="523">
          <cell r="A523" t="str">
            <v>0106390</v>
          </cell>
          <cell r="B523" t="str">
            <v>5261</v>
          </cell>
          <cell r="C523" t="str">
            <v>Боштранслойиха</v>
          </cell>
        </row>
        <row r="524">
          <cell r="A524" t="str">
            <v>0106968</v>
          </cell>
          <cell r="B524" t="str">
            <v>5267</v>
          </cell>
          <cell r="C524" t="str">
            <v>Гермес петрол системс</v>
          </cell>
        </row>
        <row r="525">
          <cell r="A525" t="str">
            <v>0108235</v>
          </cell>
          <cell r="B525" t="str">
            <v>5285</v>
          </cell>
          <cell r="C525" t="str">
            <v>Бухоро худудий электр тармоклари корхонаси</v>
          </cell>
        </row>
        <row r="526">
          <cell r="A526" t="str">
            <v>0108377</v>
          </cell>
          <cell r="B526" t="str">
            <v>5292</v>
          </cell>
          <cell r="C526" t="str">
            <v>УзКоджи</v>
          </cell>
        </row>
        <row r="527">
          <cell r="A527" t="str">
            <v>0109160</v>
          </cell>
          <cell r="B527" t="str">
            <v>5305</v>
          </cell>
          <cell r="C527" t="str">
            <v>Автотранс строй механизация</v>
          </cell>
        </row>
        <row r="528">
          <cell r="A528" t="str">
            <v>0110075</v>
          </cell>
          <cell r="B528" t="str">
            <v>5326</v>
          </cell>
          <cell r="C528" t="str">
            <v>4-сонли монтаж бошкармаси</v>
          </cell>
        </row>
        <row r="529">
          <cell r="A529" t="str">
            <v>0110401</v>
          </cell>
          <cell r="B529" t="str">
            <v>5333</v>
          </cell>
          <cell r="C529" t="str">
            <v>Кинап</v>
          </cell>
        </row>
        <row r="530">
          <cell r="A530" t="str">
            <v>0110472</v>
          </cell>
          <cell r="B530" t="str">
            <v>5336</v>
          </cell>
          <cell r="C530" t="str">
            <v>Кашкадарё худудий электр тармоклари</v>
          </cell>
        </row>
        <row r="531">
          <cell r="A531" t="str">
            <v>0110597</v>
          </cell>
          <cell r="B531" t="str">
            <v>5341</v>
          </cell>
          <cell r="C531" t="str">
            <v>Сурхондарё худудий электр тармоклари корхонаси</v>
          </cell>
        </row>
        <row r="532">
          <cell r="A532" t="str">
            <v>0110960</v>
          </cell>
          <cell r="B532" t="str">
            <v>5353</v>
          </cell>
          <cell r="C532" t="str">
            <v>Узбек экспертиза</v>
          </cell>
        </row>
        <row r="533">
          <cell r="A533" t="str">
            <v>0110972</v>
          </cell>
          <cell r="B533" t="str">
            <v>5354</v>
          </cell>
          <cell r="C533" t="str">
            <v>Узэнерго таъминлаш</v>
          </cell>
        </row>
        <row r="534">
          <cell r="A534" t="str">
            <v>0111529</v>
          </cell>
          <cell r="B534" t="str">
            <v>5368</v>
          </cell>
          <cell r="C534" t="str">
            <v>Курилиш-лизинг</v>
          </cell>
        </row>
        <row r="535">
          <cell r="A535" t="str">
            <v>0111622</v>
          </cell>
          <cell r="B535" t="str">
            <v>5373</v>
          </cell>
          <cell r="C535" t="str">
            <v>Самарканд худудий электр тармоклари корхонаси</v>
          </cell>
        </row>
        <row r="536">
          <cell r="A536" t="str">
            <v>0112107</v>
          </cell>
          <cell r="B536" t="str">
            <v>5385</v>
          </cell>
          <cell r="C536" t="str">
            <v>Гидро махсус курилиш</v>
          </cell>
        </row>
        <row r="537">
          <cell r="A537" t="str">
            <v>0112625</v>
          </cell>
          <cell r="B537" t="str">
            <v>5400</v>
          </cell>
          <cell r="C537" t="str">
            <v>Навои иссиклик электр станцияси</v>
          </cell>
        </row>
        <row r="538">
          <cell r="A538" t="str">
            <v>0112765</v>
          </cell>
          <cell r="B538" t="str">
            <v>5403</v>
          </cell>
          <cell r="C538" t="str">
            <v>Узсувлойиха</v>
          </cell>
        </row>
        <row r="539">
          <cell r="A539" t="str">
            <v>0113046</v>
          </cell>
          <cell r="B539" t="str">
            <v>5412</v>
          </cell>
          <cell r="C539" t="str">
            <v>Тошкент шахар йул курилиш ва таъмирлаш трести</v>
          </cell>
        </row>
        <row r="540">
          <cell r="A540" t="str">
            <v>0113357</v>
          </cell>
          <cell r="B540" t="str">
            <v>5430</v>
          </cell>
          <cell r="C540" t="str">
            <v>Узспиртсаноат</v>
          </cell>
        </row>
        <row r="541">
          <cell r="A541" t="str">
            <v>0113432</v>
          </cell>
          <cell r="B541" t="str">
            <v>5433</v>
          </cell>
          <cell r="C541" t="str">
            <v>Тахиятош иссиклик электр станцияси</v>
          </cell>
        </row>
        <row r="542">
          <cell r="A542" t="str">
            <v>0113439</v>
          </cell>
          <cell r="B542" t="str">
            <v>5436</v>
          </cell>
          <cell r="C542" t="str">
            <v>Пахтакор спорт машгулотлари укув маркази</v>
          </cell>
        </row>
        <row r="543">
          <cell r="A543" t="str">
            <v>0113516</v>
          </cell>
          <cell r="B543" t="str">
            <v>5439</v>
          </cell>
          <cell r="C543" t="str">
            <v>Хоразм кафолат савдо</v>
          </cell>
        </row>
        <row r="544">
          <cell r="A544" t="str">
            <v>0113907</v>
          </cell>
          <cell r="B544" t="str">
            <v>5453</v>
          </cell>
          <cell r="C544" t="str">
            <v>Узэкспомарказ</v>
          </cell>
        </row>
        <row r="545">
          <cell r="A545" t="str">
            <v>0114057</v>
          </cell>
          <cell r="B545" t="str">
            <v>5457</v>
          </cell>
          <cell r="C545" t="str">
            <v>Ипотека-банк</v>
          </cell>
        </row>
        <row r="546">
          <cell r="A546" t="str">
            <v>0114359</v>
          </cell>
          <cell r="B546" t="str">
            <v>5468</v>
          </cell>
          <cell r="C546" t="str">
            <v>Сил маг</v>
          </cell>
        </row>
        <row r="547">
          <cell r="A547" t="str">
            <v>0114384</v>
          </cell>
          <cell r="B547" t="str">
            <v>5470</v>
          </cell>
          <cell r="C547" t="str">
            <v>Компрессор монтаж созлаш</v>
          </cell>
        </row>
        <row r="548">
          <cell r="A548" t="str">
            <v>0114902</v>
          </cell>
          <cell r="B548" t="str">
            <v>5491</v>
          </cell>
          <cell r="C548" t="str">
            <v>Уз-Семюнг Ко.</v>
          </cell>
        </row>
        <row r="549">
          <cell r="A549" t="str">
            <v>0115141</v>
          </cell>
          <cell r="B549" t="str">
            <v>5500</v>
          </cell>
          <cell r="C549" t="str">
            <v>Телерадиоканал Ёшлар</v>
          </cell>
        </row>
        <row r="550">
          <cell r="A550" t="str">
            <v>0115322</v>
          </cell>
          <cell r="B550" t="str">
            <v>5504</v>
          </cell>
          <cell r="C550" t="str">
            <v>Кашкадарё озик-овкат моллари</v>
          </cell>
        </row>
        <row r="551">
          <cell r="A551" t="str">
            <v>0115401</v>
          </cell>
          <cell r="B551" t="str">
            <v>5505</v>
          </cell>
          <cell r="C551" t="str">
            <v>Пахта лизинг</v>
          </cell>
        </row>
        <row r="552">
          <cell r="A552" t="str">
            <v>0116570</v>
          </cell>
          <cell r="B552" t="str">
            <v>5607</v>
          </cell>
          <cell r="C552" t="str">
            <v>Узэлтехсаноат</v>
          </cell>
        </row>
        <row r="553">
          <cell r="A553" t="str">
            <v>0116728</v>
          </cell>
          <cell r="B553" t="str">
            <v>5532</v>
          </cell>
          <cell r="C553" t="str">
            <v>Узгеобургунефтгаз</v>
          </cell>
        </row>
        <row r="554">
          <cell r="A554" t="str">
            <v>0116755</v>
          </cell>
          <cell r="B554" t="str">
            <v>5539</v>
          </cell>
          <cell r="C554" t="str">
            <v>Узнефтгазкурилишинвест</v>
          </cell>
        </row>
        <row r="555">
          <cell r="A555" t="str">
            <v>0116981</v>
          </cell>
          <cell r="B555" t="str">
            <v>5533</v>
          </cell>
          <cell r="C555" t="str">
            <v>Уз нефт газ казиб чикариш</v>
          </cell>
        </row>
        <row r="556">
          <cell r="A556" t="str">
            <v>0117169</v>
          </cell>
          <cell r="B556" t="str">
            <v>5543</v>
          </cell>
          <cell r="C556" t="str">
            <v>Халк истеъмол товарларининг  кургазма-ярмарка савдоси республика маркази</v>
          </cell>
        </row>
        <row r="557">
          <cell r="A557" t="str">
            <v>0117216</v>
          </cell>
          <cell r="B557" t="str">
            <v>5545</v>
          </cell>
          <cell r="C557" t="str">
            <v>Бектемир-спирт экспериментал заводи</v>
          </cell>
        </row>
        <row r="558">
          <cell r="A558" t="str">
            <v>0117301</v>
          </cell>
          <cell r="B558" t="str">
            <v>5553</v>
          </cell>
          <cell r="C558" t="str">
            <v>Кувасойшифер</v>
          </cell>
        </row>
        <row r="559">
          <cell r="A559" t="str">
            <v>0117329</v>
          </cell>
          <cell r="B559" t="str">
            <v>5556</v>
          </cell>
          <cell r="C559" t="str">
            <v>Инвест финанс банк</v>
          </cell>
        </row>
        <row r="560">
          <cell r="A560" t="str">
            <v>0117415</v>
          </cell>
          <cell r="B560" t="str">
            <v>5559</v>
          </cell>
          <cell r="C560" t="str">
            <v>Альянс-лизинг</v>
          </cell>
        </row>
        <row r="561">
          <cell r="A561" t="str">
            <v>0117502</v>
          </cell>
          <cell r="B561" t="str">
            <v>5563</v>
          </cell>
          <cell r="C561" t="str">
            <v>Узмед-лизинг</v>
          </cell>
        </row>
        <row r="562">
          <cell r="A562" t="str">
            <v>0117545</v>
          </cell>
          <cell r="B562" t="str">
            <v>5564</v>
          </cell>
          <cell r="C562" t="str">
            <v>Санар груп</v>
          </cell>
        </row>
        <row r="563">
          <cell r="A563" t="str">
            <v>0117571</v>
          </cell>
          <cell r="B563" t="str">
            <v>5565</v>
          </cell>
          <cell r="C563" t="str">
            <v>Агро инвест сугурта</v>
          </cell>
        </row>
        <row r="564">
          <cell r="A564" t="str">
            <v>0117609</v>
          </cell>
          <cell r="B564" t="str">
            <v>5566</v>
          </cell>
          <cell r="C564" t="str">
            <v>Бухоро марказий дехкон бозори</v>
          </cell>
        </row>
        <row r="565">
          <cell r="A565" t="str">
            <v>0119467</v>
          </cell>
          <cell r="B565" t="str">
            <v>5571</v>
          </cell>
          <cell r="C565" t="str">
            <v>ФК Бунёдкор</v>
          </cell>
        </row>
        <row r="566">
          <cell r="A566" t="str">
            <v>0120059</v>
          </cell>
          <cell r="B566" t="str">
            <v>5576</v>
          </cell>
          <cell r="C566" t="str">
            <v>Дженерал Моторс Пауртрейн - Узбекистон</v>
          </cell>
        </row>
        <row r="567">
          <cell r="A567" t="str">
            <v>0120222</v>
          </cell>
          <cell r="B567" t="str">
            <v>5578</v>
          </cell>
          <cell r="C567" t="str">
            <v>Ангрен логистика маркази</v>
          </cell>
        </row>
        <row r="568">
          <cell r="A568" t="str">
            <v>0120261</v>
          </cell>
          <cell r="B568" t="str">
            <v>5579</v>
          </cell>
          <cell r="C568" t="str">
            <v>Азия альянс банк</v>
          </cell>
        </row>
        <row r="569">
          <cell r="A569" t="str">
            <v>0120328</v>
          </cell>
          <cell r="B569" t="str">
            <v>5580</v>
          </cell>
          <cell r="C569" t="str">
            <v>Саховат-спорт-сервис</v>
          </cell>
        </row>
        <row r="570">
          <cell r="A570" t="str">
            <v>0120656</v>
          </cell>
          <cell r="B570" t="str">
            <v>5583</v>
          </cell>
          <cell r="C570" t="str">
            <v>Хай-тек банк</v>
          </cell>
        </row>
        <row r="571">
          <cell r="A571" t="str">
            <v>0120674</v>
          </cell>
          <cell r="B571" t="str">
            <v>5584</v>
          </cell>
          <cell r="C571" t="str">
            <v>Жиззах аккумулятор заводи</v>
          </cell>
        </row>
        <row r="572">
          <cell r="A572" t="str">
            <v>0120875</v>
          </cell>
          <cell r="B572" t="str">
            <v>5586</v>
          </cell>
          <cell r="C572" t="str">
            <v>Хива универсал савдо комплекси</v>
          </cell>
        </row>
        <row r="573">
          <cell r="A573" t="str">
            <v>0120961</v>
          </cell>
          <cell r="B573" t="str">
            <v>5587</v>
          </cell>
          <cell r="C573" t="str">
            <v>Ориент финанс банк</v>
          </cell>
        </row>
        <row r="574">
          <cell r="A574" t="str">
            <v>0120962</v>
          </cell>
          <cell r="B574" t="str">
            <v>5588</v>
          </cell>
          <cell r="C574" t="str">
            <v>Марказий ипподром</v>
          </cell>
        </row>
        <row r="575">
          <cell r="A575" t="str">
            <v>0121550</v>
          </cell>
          <cell r="B575" t="str">
            <v>5598</v>
          </cell>
          <cell r="C575" t="str">
            <v>Бешарик турон саноат савдо комплекси</v>
          </cell>
        </row>
        <row r="576">
          <cell r="A576" t="str">
            <v>0121905</v>
          </cell>
          <cell r="B576" t="str">
            <v>5601</v>
          </cell>
          <cell r="C576" t="str">
            <v>Гурлан универсал савдо комплекси</v>
          </cell>
        </row>
        <row r="577">
          <cell r="A577" t="str">
            <v>0121931</v>
          </cell>
          <cell r="B577" t="str">
            <v>5602</v>
          </cell>
          <cell r="C577" t="str">
            <v>Республика ихтисослашт терапия ва тиббий реабилитация илмий-амалий тиббиёт маркази</v>
          </cell>
        </row>
        <row r="578">
          <cell r="A578" t="str">
            <v>0121935</v>
          </cell>
          <cell r="B578" t="str">
            <v>5603</v>
          </cell>
          <cell r="C578" t="str">
            <v>Республика ихтисослаштирилган куз микрохирургияси маркази</v>
          </cell>
        </row>
        <row r="579">
          <cell r="A579" t="str">
            <v>0121988</v>
          </cell>
          <cell r="B579" t="str">
            <v>5605</v>
          </cell>
          <cell r="C579" t="str">
            <v>Тошшахартрансхизмат акциядорлик компанияси</v>
          </cell>
        </row>
        <row r="580">
          <cell r="A580" t="str">
            <v>0122000</v>
          </cell>
          <cell r="B580" t="str">
            <v>5604</v>
          </cell>
          <cell r="C580" t="str">
            <v>Республика ихтисослаштирилган кардиология маркази</v>
          </cell>
        </row>
        <row r="581">
          <cell r="A581" t="str">
            <v>0122098</v>
          </cell>
          <cell r="B581" t="str">
            <v>5606</v>
          </cell>
          <cell r="C581" t="str">
            <v>Кува тумани раста савдо комплекси</v>
          </cell>
        </row>
        <row r="582">
          <cell r="A582" t="str">
            <v>0122231</v>
          </cell>
          <cell r="B582" t="str">
            <v>5609</v>
          </cell>
          <cell r="C582" t="str">
            <v>Узагросаноатмашхолдинг</v>
          </cell>
        </row>
        <row r="583">
          <cell r="A583" t="str">
            <v>0122263</v>
          </cell>
          <cell r="B583" t="str">
            <v>5610</v>
          </cell>
          <cell r="C583" t="str">
            <v>Тошкент кишлок хужалиги техникаси заводи</v>
          </cell>
        </row>
        <row r="584">
          <cell r="A584" t="str">
            <v>0122289</v>
          </cell>
          <cell r="B584" t="str">
            <v>5613</v>
          </cell>
          <cell r="C584" t="str">
            <v>Курилишмашлизинг</v>
          </cell>
        </row>
        <row r="585">
          <cell r="A585" t="str">
            <v>0122302</v>
          </cell>
          <cell r="B585" t="str">
            <v>5611</v>
          </cell>
          <cell r="C585" t="str">
            <v>Республика ихтисослаштирилган урология маркази</v>
          </cell>
        </row>
        <row r="586">
          <cell r="A586" t="str">
            <v>0122323</v>
          </cell>
          <cell r="B586" t="str">
            <v>5615</v>
          </cell>
          <cell r="C586" t="str">
            <v>Чирчик кишлок хужалиги техникаси заводи</v>
          </cell>
        </row>
        <row r="587">
          <cell r="A587" t="str">
            <v>0122354</v>
          </cell>
          <cell r="B587" t="str">
            <v>5614</v>
          </cell>
          <cell r="C587" t="str">
            <v>Республика ихтисослашт-н акушерлик ва гинекология илмий-амалий тиббиёт маркази</v>
          </cell>
        </row>
        <row r="588">
          <cell r="A588" t="str">
            <v>0122376</v>
          </cell>
          <cell r="B588" t="str">
            <v>5616</v>
          </cell>
          <cell r="C588" t="str">
            <v>Академик В.Вохидов номидаги Республика ихтисослашт хирургия маркази</v>
          </cell>
        </row>
        <row r="589">
          <cell r="A589" t="str">
            <v>0122555</v>
          </cell>
          <cell r="B589" t="str">
            <v>5618</v>
          </cell>
          <cell r="C589" t="str">
            <v>Фаргона кишлок хужалик махсулотлари улгуржи бозори</v>
          </cell>
        </row>
        <row r="590">
          <cell r="A590" t="str">
            <v>0122700</v>
          </cell>
          <cell r="B590" t="str">
            <v>5619</v>
          </cell>
          <cell r="C590" t="str">
            <v>Олчазор азия</v>
          </cell>
        </row>
        <row r="591">
          <cell r="A591" t="str">
            <v>0561567</v>
          </cell>
          <cell r="B591" t="str">
            <v>5562</v>
          </cell>
          <cell r="C591" t="str">
            <v>Халк банк</v>
          </cell>
        </row>
        <row r="592">
          <cell r="A592" t="str">
            <v>0626120</v>
          </cell>
          <cell r="B592" t="str">
            <v>5459</v>
          </cell>
          <cell r="C592" t="str">
            <v>Дори-дармон Акциядорлик компанияси</v>
          </cell>
        </row>
        <row r="593">
          <cell r="A593" t="str">
            <v>0694232</v>
          </cell>
          <cell r="B593" t="str">
            <v>5463</v>
          </cell>
          <cell r="C593" t="str">
            <v>Янги Ангрен иссиклик электр станцияси</v>
          </cell>
        </row>
        <row r="594">
          <cell r="A594" t="str">
            <v>0830246</v>
          </cell>
          <cell r="B594" t="str">
            <v>5538</v>
          </cell>
          <cell r="C594" t="str">
            <v>Универсал сугурта</v>
          </cell>
        </row>
        <row r="595">
          <cell r="A595" t="str">
            <v>0842055</v>
          </cell>
          <cell r="B595" t="str">
            <v>5577</v>
          </cell>
          <cell r="C595" t="str">
            <v>Гурлан дехкон бозори</v>
          </cell>
        </row>
        <row r="596">
          <cell r="A596" t="str">
            <v>0844169</v>
          </cell>
          <cell r="B596" t="str">
            <v>5435</v>
          </cell>
          <cell r="C596" t="str">
            <v>Фаргонаазот</v>
          </cell>
        </row>
        <row r="597">
          <cell r="A597" t="str">
            <v>0844171</v>
          </cell>
          <cell r="B597" t="str">
            <v>5482</v>
          </cell>
          <cell r="C597" t="str">
            <v>Самаркандкимё</v>
          </cell>
        </row>
        <row r="598">
          <cell r="A598" t="str">
            <v>0908393</v>
          </cell>
          <cell r="B598" t="str">
            <v>5526</v>
          </cell>
          <cell r="C598" t="str">
            <v>Куч</v>
          </cell>
        </row>
        <row r="599">
          <cell r="A599" t="str">
            <v>1415010</v>
          </cell>
          <cell r="B599" t="str">
            <v>5437</v>
          </cell>
          <cell r="C599" t="str">
            <v>Кашкадарё нефтгаз ишчи таъминот</v>
          </cell>
        </row>
        <row r="600">
          <cell r="A600" t="str">
            <v>1420025</v>
          </cell>
          <cell r="B600" t="str">
            <v>5494</v>
          </cell>
          <cell r="C600" t="str">
            <v>Ангрен иссиклик электр станцияси</v>
          </cell>
        </row>
        <row r="601">
          <cell r="A601" t="str">
            <v>1492090</v>
          </cell>
          <cell r="B601" t="str">
            <v>5542</v>
          </cell>
          <cell r="C601" t="str">
            <v>Маргилон шахар дехкон бозори</v>
          </cell>
        </row>
        <row r="602">
          <cell r="A602" t="str">
            <v>1513453</v>
          </cell>
          <cell r="B602" t="str">
            <v>5612</v>
          </cell>
          <cell r="C602" t="str">
            <v>Курилиш бирлашмаси</v>
          </cell>
        </row>
        <row r="603">
          <cell r="A603" t="str">
            <v>1543425</v>
          </cell>
          <cell r="B603" t="str">
            <v>5570</v>
          </cell>
          <cell r="C603" t="str">
            <v>Инго-Узбекистан</v>
          </cell>
        </row>
        <row r="604">
          <cell r="A604" t="str">
            <v>1572049</v>
          </cell>
          <cell r="B604" t="str">
            <v>5519</v>
          </cell>
          <cell r="C604" t="str">
            <v>Замон плюс сармоя</v>
          </cell>
        </row>
        <row r="605">
          <cell r="A605" t="str">
            <v>1619906</v>
          </cell>
          <cell r="B605" t="str">
            <v>5608</v>
          </cell>
          <cell r="C605" t="str">
            <v>Узмахсусмонтажкурилиш</v>
          </cell>
        </row>
        <row r="606">
          <cell r="A606" t="str">
            <v>1620782</v>
          </cell>
          <cell r="B606" t="str">
            <v>5600</v>
          </cell>
          <cell r="C606" t="str">
            <v>Навои савдо комплекси</v>
          </cell>
        </row>
        <row r="607">
          <cell r="A607" t="str">
            <v>1662807</v>
          </cell>
          <cell r="B607" t="str">
            <v>5582</v>
          </cell>
          <cell r="C607" t="str">
            <v>Силк роад капитал холдингс</v>
          </cell>
        </row>
        <row r="608">
          <cell r="A608" t="str">
            <v>1762492</v>
          </cell>
          <cell r="B608" t="str">
            <v>5599</v>
          </cell>
          <cell r="C608" t="str">
            <v>Маргилон файз савдо комплекси</v>
          </cell>
        </row>
        <row r="609">
          <cell r="A609" t="str">
            <v>1794811</v>
          </cell>
          <cell r="B609" t="str">
            <v>5589</v>
          </cell>
          <cell r="C609" t="str">
            <v>Тошуйжойлити</v>
          </cell>
        </row>
        <row r="610">
          <cell r="A610" t="str">
            <v>1812129</v>
          </cell>
          <cell r="B610" t="str">
            <v>5597</v>
          </cell>
          <cell r="C610" t="str">
            <v>Самарканд-лизинг</v>
          </cell>
        </row>
        <row r="611">
          <cell r="A611" t="str">
            <v>1832154</v>
          </cell>
          <cell r="B611" t="str">
            <v>5617</v>
          </cell>
          <cell r="C611" t="str">
            <v>Республика куп тармокли агросаноат биржаси</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s"/>
      <sheetName val="ТАБ№2"/>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табли_4_местний_совет"/>
      <sheetName val="63-_протокол_(4)"/>
      <sheetName val="уюшмага10,09_холатига"/>
      <sheetName val="Фориш 2003"/>
      <sheetName val="курс"/>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06_12_2016"/>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уюшмага10,09 холатига"/>
      <sheetName val="Фориш 2003"/>
      <sheetName val="На_учете"/>
      <sheetName val="Раб_места"/>
      <sheetName val="Перепод_"/>
      <sheetName val="Общ_работ_"/>
      <sheetName val="уюшмага10,09_холатига"/>
      <sheetName val="Фориш_2003"/>
      <sheetName val="Prog. rost tarifov"/>
      <sheetName val="База"/>
      <sheetName val="#ССЫЛКА"/>
      <sheetName val="Гай пахта"/>
      <sheetName val="Рабочая таблица"/>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ЗатратыЗаказчика"/>
      <sheetName val="ТЭП"/>
      <sheetName val="Чувств"/>
      <sheetName val="КурсЦБ"/>
      <sheetName val="Input1"/>
      <sheetName val="Loans1"/>
      <sheetName val="Depreciat"/>
      <sheetName val="Input3"/>
      <sheetName val="Рецептура1"/>
      <sheetName val="Рецептура2"/>
      <sheetName val="Input4"/>
      <sheetName val="Taxes"/>
      <sheetName val="Project Cost"/>
      <sheetName val="FinPlan"/>
      <sheetName val="Loans"/>
      <sheetName val="ProdPlan"/>
      <sheetName val="SalePlan"/>
      <sheetName val="SalePlan (2)"/>
      <sheetName val="CostSold"/>
      <sheetName val="ЗарПлата"/>
      <sheetName val="CostSold (2)"/>
      <sheetName val="Себестоимость"/>
      <sheetName val="CostTotal"/>
      <sheetName val="ProfLoss"/>
      <sheetName val="ProfLoss (2)"/>
      <sheetName val="CashFlow"/>
      <sheetName val="WorkCap"/>
      <sheetName val="WorkCap (2)"/>
      <sheetName val="CashFlowФОТОН"/>
      <sheetName val="Present"/>
      <sheetName val="Balance"/>
      <sheetName val="IRR"/>
      <sheetName val="BreakPoint"/>
      <sheetName val="Ф1"/>
      <sheetName val="Ф2"/>
      <sheetName val="Класс"/>
      <sheetName val="Сост Фотон"/>
      <sheetName val="1"/>
      <sheetName val="2"/>
      <sheetName val="3"/>
      <sheetName val="Лист1"/>
      <sheetName val="Финанализ123"/>
    </sheetNames>
    <sheetDataSet>
      <sheetData sheetId="0"/>
      <sheetData sheetId="1"/>
      <sheetData sheetId="2"/>
      <sheetData sheetId="3"/>
      <sheetData sheetId="4"/>
      <sheetData sheetId="5">
        <row r="3">
          <cell r="C3">
            <v>1</v>
          </cell>
        </row>
      </sheetData>
      <sheetData sheetId="6"/>
      <sheetData sheetId="7"/>
      <sheetData sheetId="8">
        <row r="7">
          <cell r="C7">
            <v>1575000</v>
          </cell>
        </row>
        <row r="15">
          <cell r="C15">
            <v>1800000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жадвал"/>
      <sheetName val="ном"/>
      <sheetName val="туман"/>
      <sheetName val="банк"/>
      <sheetName val="туман2017"/>
      <sheetName val="банк2017"/>
      <sheetName val="туман2018"/>
      <sheetName val="банк2018"/>
      <sheetName val="Зан-ть(р-ны)"/>
      <sheetName val="уюшмага10,09 холатига"/>
      <sheetName val="уюшмага10,09_холатига"/>
    </sheetNames>
    <sheetDataSet>
      <sheetData sheetId="0"/>
      <sheetData sheetId="1">
        <row r="4">
          <cell r="O4" t="str">
            <v>Ярати-ладиган янги иш ўринлари</v>
          </cell>
        </row>
      </sheetData>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шака"/>
      <sheetName val="сашка"/>
      <sheetName val="Зан_ть_р_ны_"/>
      <sheetName val="ном"/>
      <sheetName val="Results"/>
      <sheetName val="Фориш 2003"/>
      <sheetName val="KAT2344"/>
      <sheetName val="c"/>
      <sheetName val="На_учете"/>
      <sheetName val="Раб_места"/>
      <sheetName val="Перепод_"/>
      <sheetName val="Общ_работ_"/>
      <sheetName val="Фориш_2003"/>
      <sheetName val="уюшмага10,09 холатига"/>
      <sheetName val="Лист1 (2)"/>
      <sheetName val="На_учете1"/>
      <sheetName val="Раб_места1"/>
      <sheetName val="Перепод_1"/>
      <sheetName val="Общ_работ_1"/>
      <sheetName val="Фориш_20031"/>
      <sheetName val="уюшмага10,09_холатига"/>
      <sheetName val="Лист1_(2)"/>
    </sheetNames>
    <sheetDataSet>
      <sheetData sheetId="0">
        <row r="5">
          <cell r="E5" t="str">
            <v>в том числе</v>
          </cell>
        </row>
      </sheetData>
      <sheetData sheetId="1"/>
      <sheetData sheetId="2"/>
      <sheetData sheetId="3"/>
      <sheetData sheetId="4">
        <row r="5">
          <cell r="E5" t="str">
            <v>в том числе</v>
          </cell>
        </row>
      </sheetData>
      <sheetData sheetId="5"/>
      <sheetData sheetId="6"/>
      <sheetData sheetId="7"/>
      <sheetData sheetId="8"/>
      <sheetData sheetId="9"/>
      <sheetData sheetId="10"/>
      <sheetData sheetId="11" refreshError="1"/>
      <sheetData sheetId="12" refreshError="1"/>
      <sheetData sheetId="13">
        <row r="5">
          <cell r="E5" t="str">
            <v>в том числе</v>
          </cell>
        </row>
      </sheetData>
      <sheetData sheetId="14">
        <row r="5">
          <cell r="E5" t="str">
            <v>в том числе</v>
          </cell>
        </row>
      </sheetData>
      <sheetData sheetId="15">
        <row r="5">
          <cell r="E5" t="str">
            <v>в том числе</v>
          </cell>
        </row>
      </sheetData>
      <sheetData sheetId="16">
        <row r="5">
          <cell r="E5" t="str">
            <v>в том числе</v>
          </cell>
        </row>
      </sheetData>
      <sheetData sheetId="17">
        <row r="5">
          <cell r="E5" t="str">
            <v>в том числе</v>
          </cell>
        </row>
      </sheetData>
      <sheetData sheetId="18">
        <row r="5">
          <cell r="E5" t="str">
            <v>в том числе</v>
          </cell>
        </row>
      </sheetData>
      <sheetData sheetId="19" refreshError="1"/>
      <sheetData sheetId="20">
        <row r="5">
          <cell r="E5" t="str">
            <v>в том числе</v>
          </cell>
        </row>
      </sheetData>
      <sheetData sheetId="21"/>
      <sheetData sheetId="22"/>
      <sheetData sheetId="23"/>
      <sheetData sheetId="24"/>
      <sheetData sheetId="25"/>
      <sheetData sheetId="2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бер"/>
      <sheetName val="База"/>
      <sheetName val="Дефектная ведомость"/>
      <sheetName val="Уругликка"/>
      <sheetName val="банк табл"/>
      <sheetName val="Лист2"/>
      <sheetName val="Ресстр2"/>
      <sheetName val="реестр3"/>
      <sheetName val="Реестр1"/>
      <sheetName val="Т19"/>
      <sheetName val="режа"/>
      <sheetName val="Уюшмага 2-Ф"/>
      <sheetName val="Жами свод"/>
      <sheetName val="Уюшмага Форма-2"/>
      <sheetName val="Уюшмага Ж10,09"/>
      <sheetName val="Жад 30"/>
      <sheetName val="ер ресурс"/>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11 жадвал"/>
      <sheetName val="10 жадвал"/>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МФО руйхат"/>
      <sheetName val="фориш_свод13"/>
      <sheetName val="экс_хар2"/>
      <sheetName val="сталь_по_годам1"/>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4">
          <cell r="O4">
            <v>67.099999999999994</v>
          </cell>
        </row>
      </sheetData>
      <sheetData sheetId="50">
        <row r="4">
          <cell r="O4">
            <v>67.099999999999994</v>
          </cell>
        </row>
      </sheetData>
      <sheetData sheetId="51">
        <row r="4">
          <cell r="O4">
            <v>67.099999999999994</v>
          </cell>
        </row>
      </sheetData>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efreshError="1"/>
      <sheetData sheetId="151">
        <row r="4">
          <cell r="O4">
            <v>67.099999999999994</v>
          </cell>
        </row>
      </sheetData>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efreshError="1"/>
      <sheetData sheetId="176">
        <row r="4">
          <cell r="O4">
            <v>67.099999999999994</v>
          </cell>
        </row>
      </sheetData>
      <sheetData sheetId="177" refreshError="1"/>
      <sheetData sheetId="178" refreshError="1"/>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efreshError="1"/>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sheetData sheetId="259"/>
      <sheetData sheetId="260"/>
      <sheetData sheetId="261"/>
      <sheetData sheetId="262"/>
      <sheetData sheetId="263"/>
      <sheetData sheetId="264"/>
      <sheetData sheetId="265"/>
      <sheetData sheetId="266"/>
      <sheetData sheetId="267"/>
      <sheetData sheetId="268"/>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sheetData sheetId="283"/>
      <sheetData sheetId="284"/>
      <sheetData sheetId="285"/>
      <sheetData sheetId="286"/>
      <sheetData sheetId="287"/>
      <sheetData sheetId="288"/>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sheetData sheetId="307"/>
      <sheetData sheetId="308"/>
      <sheetData sheetId="309"/>
      <sheetData sheetId="310"/>
      <sheetData sheetId="311"/>
      <sheetData sheetId="312"/>
      <sheetData sheetId="313"/>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efreshError="1"/>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sheetData sheetId="331"/>
      <sheetData sheetId="332"/>
      <sheetData sheetId="333"/>
      <sheetData sheetId="334"/>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sheetData sheetId="351"/>
      <sheetData sheetId="352"/>
      <sheetData sheetId="353"/>
      <sheetData sheetId="354"/>
      <sheetData sheetId="355"/>
      <sheetData sheetId="356"/>
      <sheetData sheetId="357"/>
      <sheetData sheetId="358"/>
      <sheetData sheetId="359"/>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sheetData sheetId="371"/>
      <sheetData sheetId="372"/>
      <sheetData sheetId="373"/>
      <sheetData sheetId="374"/>
      <sheetData sheetId="375"/>
      <sheetData sheetId="376"/>
      <sheetData sheetId="377"/>
      <sheetData sheetId="378"/>
      <sheetData sheetId="379"/>
      <sheetData sheetId="380"/>
      <sheetData sheetId="381"/>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ow r="4">
          <cell r="O4">
            <v>67.099999999999994</v>
          </cell>
        </row>
      </sheetData>
      <sheetData sheetId="418">
        <row r="4">
          <cell r="O4">
            <v>67.099999999999994</v>
          </cell>
        </row>
      </sheetData>
      <sheetData sheetId="419"/>
      <sheetData sheetId="420">
        <row r="4">
          <cell r="O4">
            <v>67.099999999999994</v>
          </cell>
        </row>
      </sheetData>
      <sheetData sheetId="421"/>
      <sheetData sheetId="422"/>
      <sheetData sheetId="423"/>
      <sheetData sheetId="424"/>
      <sheetData sheetId="425"/>
      <sheetData sheetId="426"/>
      <sheetData sheetId="427"/>
      <sheetData sheetId="428"/>
      <sheetData sheetId="429"/>
      <sheetData sheetId="430">
        <row r="4">
          <cell r="O4">
            <v>67.099999999999994</v>
          </cell>
        </row>
      </sheetData>
      <sheetData sheetId="431"/>
      <sheetData sheetId="432"/>
      <sheetData sheetId="433"/>
      <sheetData sheetId="434"/>
      <sheetData sheetId="435"/>
      <sheetData sheetId="436"/>
      <sheetData sheetId="437"/>
      <sheetData sheetId="438">
        <row r="4">
          <cell r="O4">
            <v>67.099999999999994</v>
          </cell>
        </row>
      </sheetData>
      <sheetData sheetId="439"/>
      <sheetData sheetId="440"/>
      <sheetData sheetId="441"/>
      <sheetData sheetId="442"/>
      <sheetData sheetId="443">
        <row r="4">
          <cell r="O4">
            <v>67.099999999999994</v>
          </cell>
        </row>
      </sheetData>
      <sheetData sheetId="444">
        <row r="4">
          <cell r="O4">
            <v>67.099999999999994</v>
          </cell>
        </row>
      </sheetData>
      <sheetData sheetId="445"/>
      <sheetData sheetId="446">
        <row r="4">
          <cell r="O4">
            <v>67.099999999999994</v>
          </cell>
        </row>
      </sheetData>
      <sheetData sheetId="447"/>
      <sheetData sheetId="448"/>
      <sheetData sheetId="449"/>
      <sheetData sheetId="450"/>
      <sheetData sheetId="451"/>
      <sheetData sheetId="452"/>
      <sheetData sheetId="453"/>
      <sheetData sheetId="454"/>
      <sheetData sheetId="455"/>
      <sheetData sheetId="456">
        <row r="4">
          <cell r="O4">
            <v>67.099999999999994</v>
          </cell>
        </row>
      </sheetData>
      <sheetData sheetId="457"/>
      <sheetData sheetId="458"/>
      <sheetData sheetId="459"/>
      <sheetData sheetId="460"/>
      <sheetData sheetId="461"/>
      <sheetData sheetId="462"/>
      <sheetData sheetId="463"/>
      <sheetData sheetId="464"/>
      <sheetData sheetId="465"/>
      <sheetData sheetId="466"/>
      <sheetData sheetId="467"/>
      <sheetData sheetId="468"/>
      <sheetData sheetId="469">
        <row r="4">
          <cell r="O4">
            <v>67.099999999999994</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отчета 16"/>
      <sheetName val="ПаспортРУС"/>
      <sheetName val="ПаспортEng"/>
      <sheetName val="БП-Анг"/>
      <sheetName val="Project Cost (2)"/>
      <sheetName val="NPV-IRR-PI-PP (2)"/>
      <sheetName val="Банк данных маркетинга 2"/>
      <sheetName val="Чуств."/>
      <sheetName val="ПаспортR"/>
      <sheetName val="ПаспортE"/>
      <sheetName val="Диаг1"/>
      <sheetName val="Диаг.6"/>
      <sheetName val="Диагр"/>
      <sheetName val="Диаг-"/>
      <sheetName val="Диаг 3"/>
      <sheetName val="Input1"/>
      <sheetName val="Depreciat"/>
      <sheetName val="Loans1"/>
      <sheetName val="Input3"/>
      <sheetName val="Input4"/>
      <sheetName val="Диаг -1"/>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Чувств"/>
      <sheetName val="Диагр-----"/>
      <sheetName val="Диагр----- (2)"/>
      <sheetName val="Диагр----- (3)"/>
      <sheetName val="WorkCap (2)"/>
      <sheetName val="Ф1"/>
      <sheetName val="Ф2"/>
      <sheetName val="Класс"/>
      <sheetName val="1"/>
      <sheetName val="2"/>
      <sheetName val="3"/>
      <sheetName val="Лист1"/>
    </sheetNames>
    <sheetDataSet>
      <sheetData sheetId="0">
        <row r="3">
          <cell r="D3" t="str">
            <v>Производство ортопедических матрасов</v>
          </cell>
        </row>
        <row r="5">
          <cell r="E5" t="str">
            <v>Создание собственного производства ортопедических матрасов в широком ассортименте в целях импортозамещения и экспорта продукции</v>
          </cell>
        </row>
        <row r="6">
          <cell r="E6" t="str">
            <v>Легкая промышленность</v>
          </cell>
        </row>
        <row r="10">
          <cell r="E10" t="str">
            <v>СЭЗ "Термез", Сурхандарьинская область</v>
          </cell>
        </row>
        <row r="37">
          <cell r="E37">
            <v>21600</v>
          </cell>
          <cell r="I37">
            <v>21600</v>
          </cell>
          <cell r="L37">
            <v>21600</v>
          </cell>
        </row>
        <row r="215">
          <cell r="E215">
            <v>3263889</v>
          </cell>
        </row>
        <row r="216">
          <cell r="D216" t="str">
            <v>Вклад местного инвестора (инициатора), $</v>
          </cell>
          <cell r="E216">
            <v>1080875</v>
          </cell>
        </row>
        <row r="217">
          <cell r="D217" t="str">
            <v>Вклад иностранного инвестора, $</v>
          </cell>
          <cell r="E217">
            <v>2183014</v>
          </cell>
        </row>
        <row r="218">
          <cell r="E218">
            <v>0</v>
          </cell>
        </row>
        <row r="224">
          <cell r="E224">
            <v>70.68500707069515</v>
          </cell>
        </row>
        <row r="225">
          <cell r="E225">
            <v>0.10839873986813564</v>
          </cell>
        </row>
        <row r="226">
          <cell r="E226">
            <v>958739.36945756758</v>
          </cell>
        </row>
        <row r="227">
          <cell r="E227">
            <v>1.2552798753725618</v>
          </cell>
        </row>
        <row r="232">
          <cell r="E232" t="str">
            <v xml:space="preserve">Продукция имеет достаточный спрос, 
Привлечение новой передовой технологии, 
Подержка государства по льготам СЭЗ и др.  </v>
          </cell>
        </row>
        <row r="233">
          <cell r="E233" t="str">
            <v>Требуется квалифицированный персонал, 
Отсутствие дизайнеров и технических инженеров и др.</v>
          </cell>
        </row>
        <row r="234">
          <cell r="E234" t="str">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ell>
        </row>
        <row r="235">
          <cell r="E235" t="str">
            <v>Частичная импортная зависимость, 
Наличие конкурентов импортеров продукции высокого качества</v>
          </cell>
        </row>
      </sheetData>
      <sheetData sheetId="1"/>
      <sheetData sheetId="2"/>
      <sheetData sheetId="3">
        <row r="3">
          <cell r="D3" t="str">
            <v>Production of orthopedic mattresses</v>
          </cell>
        </row>
        <row r="5">
          <cell r="E5" t="str">
            <v>Production of orthopedic mattresses</v>
          </cell>
        </row>
        <row r="9">
          <cell r="E9" t="str">
            <v>FEZ "Termez", Surkhan-Darya region</v>
          </cell>
        </row>
        <row r="28">
          <cell r="E28" t="str">
            <v>Consumer goods for the population, furniture industry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Форма-отчета 22"/>
      <sheetName val="БП-Eng"/>
      <sheetName val="Лист2"/>
      <sheetName val="Лист1"/>
      <sheetName val="Project Cost (2)"/>
      <sheetName val="NPV-IRR-PI-DPP (2)"/>
      <sheetName val="База данных"/>
      <sheetName val="Полезные сайты"/>
      <sheetName val="Импорт"/>
      <sheetName val="Экспорт"/>
      <sheetName val="промпродукция"/>
      <sheetName val="Чуств."/>
      <sheetName val="Loans1"/>
      <sheetName val="Input1"/>
      <sheetName val="Input3"/>
      <sheetName val="Input4"/>
      <sheetName val="0"/>
      <sheetName val="ПаспортRUS"/>
      <sheetName val="1"/>
      <sheetName val="2"/>
      <sheetName val="3"/>
      <sheetName val="4"/>
      <sheetName val="5"/>
      <sheetName val="6"/>
      <sheetName val="7"/>
      <sheetName val="8"/>
      <sheetName val="9"/>
      <sheetName val="10"/>
      <sheetName val="11"/>
      <sheetName val="12"/>
      <sheetName val="13"/>
      <sheetName val="14"/>
      <sheetName val="15"/>
      <sheetName val="16"/>
      <sheetName val="Паспорт"/>
      <sheetName val="ДЕХ"/>
      <sheetName val="ЧОР"/>
      <sheetName val="___"/>
      <sheetName val="Project Cost"/>
      <sheetName val="---------"/>
      <sheetName val="ТЭП"/>
      <sheetName val="FinPlan"/>
      <sheetName val="ProdPlan"/>
      <sheetName val="SalePlan"/>
      <sheetName val="Loans"/>
      <sheetName val="Depreciat"/>
      <sheetName val="Taxes"/>
      <sheetName val="CostTotal"/>
      <sheetName val="CostSold"/>
      <sheetName val="Себестоимость"/>
      <sheetName val="ProfLoss"/>
      <sheetName val="WorkCap"/>
      <sheetName val="CashFlow"/>
      <sheetName val="Present"/>
      <sheetName val="Balance"/>
      <sheetName val="BreakPoint"/>
    </sheetNames>
    <sheetDataSet>
      <sheetData sheetId="0"/>
      <sheetData sheetId="1"/>
      <sheetData sheetId="2"/>
      <sheetData sheetId="3"/>
      <sheetData sheetId="4">
        <row r="61">
          <cell r="N61">
            <v>1000</v>
          </cell>
        </row>
        <row r="71">
          <cell r="N71">
            <v>5500</v>
          </cell>
        </row>
        <row r="84">
          <cell r="N84">
            <v>59002</v>
          </cell>
        </row>
        <row r="98">
          <cell r="G98">
            <v>9500</v>
          </cell>
        </row>
        <row r="127">
          <cell r="G127">
            <v>17000</v>
          </cell>
        </row>
        <row r="158">
          <cell r="G158">
            <v>80</v>
          </cell>
          <cell r="H158">
            <v>80</v>
          </cell>
          <cell r="I158">
            <v>222</v>
          </cell>
        </row>
        <row r="172">
          <cell r="H172">
            <v>3</v>
          </cell>
          <cell r="I172">
            <v>102</v>
          </cell>
          <cell r="J172">
            <v>20</v>
          </cell>
        </row>
        <row r="191">
          <cell r="G191">
            <v>135</v>
          </cell>
          <cell r="H191">
            <v>4</v>
          </cell>
          <cell r="I191">
            <v>15</v>
          </cell>
        </row>
        <row r="202">
          <cell r="I202" t="str">
            <v>14500000 </v>
          </cell>
        </row>
        <row r="230">
          <cell r="H230">
            <v>23500</v>
          </cell>
        </row>
        <row r="251">
          <cell r="H251">
            <v>70000</v>
          </cell>
        </row>
        <row r="252">
          <cell r="H252">
            <v>80</v>
          </cell>
        </row>
        <row r="267">
          <cell r="I267">
            <v>26000</v>
          </cell>
        </row>
        <row r="284">
          <cell r="I284">
            <v>86</v>
          </cell>
        </row>
      </sheetData>
      <sheetData sheetId="5"/>
      <sheetData sheetId="6">
        <row r="6">
          <cell r="C6" t="str">
            <v>Показатели</v>
          </cell>
          <cell r="D6" t="str">
            <v>Затраты в национальной валюте</v>
          </cell>
          <cell r="E6" t="str">
            <v>Затраты в СКВ</v>
          </cell>
          <cell r="F6" t="str">
            <v xml:space="preserve">Всего </v>
          </cell>
          <cell r="G6" t="str">
            <v xml:space="preserve">Структура </v>
          </cell>
          <cell r="J6" t="str">
            <v xml:space="preserve">Займ / кредит </v>
          </cell>
        </row>
        <row r="7">
          <cell r="L7" t="str">
            <v>Местный инвестор</v>
          </cell>
          <cell r="M7" t="str">
            <v>Иностранный инвестор</v>
          </cell>
        </row>
        <row r="8">
          <cell r="C8" t="str">
            <v>Проектирование</v>
          </cell>
          <cell r="D8">
            <v>6320.08</v>
          </cell>
          <cell r="F8">
            <v>6320.08</v>
          </cell>
          <cell r="L8">
            <v>6320.08</v>
          </cell>
          <cell r="M8">
            <v>0</v>
          </cell>
        </row>
        <row r="9">
          <cell r="C9" t="str">
            <v>Здания, сооружения, земля</v>
          </cell>
          <cell r="D9">
            <v>47400.6</v>
          </cell>
          <cell r="F9">
            <v>47400.6</v>
          </cell>
          <cell r="L9">
            <v>47400.6</v>
          </cell>
          <cell r="M9">
            <v>0</v>
          </cell>
        </row>
        <row r="10">
          <cell r="C10" t="str">
            <v>Основное оборудование</v>
          </cell>
          <cell r="E10">
            <v>158002</v>
          </cell>
          <cell r="F10">
            <v>158002</v>
          </cell>
          <cell r="L10">
            <v>0</v>
          </cell>
          <cell r="M10">
            <v>158002</v>
          </cell>
        </row>
        <row r="11">
          <cell r="C11" t="str">
            <v xml:space="preserve">Вспомогательное оборудование </v>
          </cell>
          <cell r="E11">
            <v>6320.08</v>
          </cell>
          <cell r="F11">
            <v>6320.08</v>
          </cell>
          <cell r="L11">
            <v>0</v>
          </cell>
          <cell r="M11">
            <v>6320.08</v>
          </cell>
        </row>
        <row r="12">
          <cell r="C12" t="str">
            <v>Транспортные расходы, шеф-монтаж, обучение</v>
          </cell>
          <cell r="E12">
            <v>11060.140000000001</v>
          </cell>
          <cell r="F12">
            <v>11060.140000000001</v>
          </cell>
          <cell r="L12">
            <v>0</v>
          </cell>
          <cell r="M12">
            <v>11060.140000000001</v>
          </cell>
        </row>
        <row r="13">
          <cell r="C13" t="str">
            <v xml:space="preserve">Прочие фиксированные активы </v>
          </cell>
          <cell r="D13">
            <v>7900.1</v>
          </cell>
          <cell r="E13">
            <v>20000</v>
          </cell>
          <cell r="F13">
            <v>27900.1</v>
          </cell>
          <cell r="L13">
            <v>7900.1</v>
          </cell>
          <cell r="M13">
            <v>20000</v>
          </cell>
        </row>
        <row r="14">
          <cell r="C14" t="str">
            <v>Всего Фиксированные Активы</v>
          </cell>
          <cell r="D14">
            <v>61620.78</v>
          </cell>
          <cell r="E14">
            <v>195382.22</v>
          </cell>
          <cell r="F14">
            <v>257003</v>
          </cell>
          <cell r="L14">
            <v>61620.78</v>
          </cell>
          <cell r="M14">
            <v>195382.22</v>
          </cell>
        </row>
        <row r="15">
          <cell r="C15" t="str">
            <v>структура</v>
          </cell>
          <cell r="D15">
            <v>0.23976677315050796</v>
          </cell>
          <cell r="E15">
            <v>0.76023322684949202</v>
          </cell>
          <cell r="F15">
            <v>1</v>
          </cell>
          <cell r="J15">
            <v>0</v>
          </cell>
          <cell r="K15">
            <v>0</v>
          </cell>
          <cell r="L15">
            <v>0.23976677315050796</v>
          </cell>
          <cell r="M15">
            <v>0.76023322684949202</v>
          </cell>
        </row>
        <row r="16">
          <cell r="C16" t="str">
            <v>Запасы сырья и материалов (3 месяцов)</v>
          </cell>
          <cell r="D16">
            <v>17262.857142857141</v>
          </cell>
          <cell r="F16">
            <v>17262.857142857141</v>
          </cell>
          <cell r="L16">
            <v>17262.857142857141</v>
          </cell>
          <cell r="M16">
            <v>0</v>
          </cell>
        </row>
        <row r="17">
          <cell r="C17" t="str">
            <v>Финансовые издержки</v>
          </cell>
          <cell r="D17">
            <v>1232.4156</v>
          </cell>
          <cell r="E17">
            <v>3907.6444000000001</v>
          </cell>
          <cell r="F17">
            <v>5140.0600000000004</v>
          </cell>
          <cell r="L17">
            <v>1232.4156</v>
          </cell>
          <cell r="M17">
            <v>3907.6444000000001</v>
          </cell>
        </row>
        <row r="18">
          <cell r="C18" t="str">
            <v>ВСЕГО ПЕРВОНАЧАЛЬНАЯ СТОИМОСТЬ ПРОЕКТА</v>
          </cell>
          <cell r="D18">
            <v>80116.052742857137</v>
          </cell>
          <cell r="E18">
            <v>199289.86439999999</v>
          </cell>
          <cell r="F18">
            <v>279405.91714285716</v>
          </cell>
          <cell r="J18">
            <v>0</v>
          </cell>
          <cell r="K18">
            <v>0</v>
          </cell>
          <cell r="L18">
            <v>80116.052742857137</v>
          </cell>
          <cell r="M18">
            <v>199289.86439999999</v>
          </cell>
        </row>
        <row r="19">
          <cell r="C19" t="str">
            <v>Структура</v>
          </cell>
          <cell r="D19">
            <v>0.28673713700162867</v>
          </cell>
          <cell r="E19">
            <v>0.71326286299837127</v>
          </cell>
          <cell r="F19">
            <v>1</v>
          </cell>
          <cell r="J19">
            <v>0</v>
          </cell>
          <cell r="K19">
            <v>0</v>
          </cell>
          <cell r="L19">
            <v>0.28673713700162867</v>
          </cell>
          <cell r="M19">
            <v>0.71326286299837127</v>
          </cell>
        </row>
      </sheetData>
      <sheetData sheetId="7"/>
      <sheetData sheetId="8"/>
      <sheetData sheetId="9"/>
      <sheetData sheetId="10"/>
      <sheetData sheetId="11"/>
      <sheetData sheetId="12"/>
      <sheetData sheetId="13"/>
      <sheetData sheetId="14"/>
      <sheetData sheetId="15">
        <row r="2">
          <cell r="I2">
            <v>10500</v>
          </cell>
        </row>
      </sheetData>
      <sheetData sheetId="16"/>
      <sheetData sheetId="17">
        <row r="388">
          <cell r="B388">
            <v>23</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5">
          <cell r="E35">
            <v>236284.59428571429</v>
          </cell>
          <cell r="F35">
            <v>362303.04457142856</v>
          </cell>
          <cell r="G35">
            <v>425312.26971428568</v>
          </cell>
          <cell r="H35">
            <v>488321.49485714291</v>
          </cell>
          <cell r="I35">
            <v>551330.72</v>
          </cell>
          <cell r="J35">
            <v>567083.02628571424</v>
          </cell>
          <cell r="K35">
            <v>567083.02628571424</v>
          </cell>
          <cell r="L35">
            <v>567083.02628571424</v>
          </cell>
          <cell r="M35">
            <v>567083.02628571424</v>
          </cell>
        </row>
        <row r="71">
          <cell r="E71">
            <v>151475.36198135949</v>
          </cell>
          <cell r="F71">
            <v>206962.71535109816</v>
          </cell>
          <cell r="G71">
            <v>229362.58377262118</v>
          </cell>
          <cell r="H71">
            <v>251762.45219414422</v>
          </cell>
          <cell r="I71">
            <v>274162.32061566721</v>
          </cell>
          <cell r="J71">
            <v>278187.09437052952</v>
          </cell>
          <cell r="K71">
            <v>278659.2043465295</v>
          </cell>
          <cell r="L71">
            <v>280314.7493025295</v>
          </cell>
          <cell r="M71">
            <v>280279.67285852949</v>
          </cell>
        </row>
        <row r="82">
          <cell r="N82">
            <v>0.51648853494845381</v>
          </cell>
        </row>
        <row r="83">
          <cell r="N83">
            <v>1603196.7978657018</v>
          </cell>
        </row>
        <row r="84">
          <cell r="N84">
            <v>6.7504366774223454</v>
          </cell>
        </row>
        <row r="86">
          <cell r="E86">
            <v>31.046834347220113</v>
          </cell>
        </row>
      </sheetData>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сабаблар"/>
      <sheetName val="фев"/>
      <sheetName val="Жиззах_янги_раз"/>
      <sheetName val="Жиззах_янги_раз1"/>
      <sheetName val="f007502_18X"/>
      <sheetName val="Жиззах_янги_раз2"/>
      <sheetName val="Oglavlenie"/>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табли_4свод1"/>
      <sheetName val="табли_4_местний_совет1"/>
      <sheetName val="табли_4_БЮД_мин__и_ведомства1"/>
      <sheetName val="табли_4_ХОЗ1"/>
      <sheetName val="табл_51"/>
      <sheetName val="табл_61"/>
      <sheetName val="ком_т_13"/>
      <sheetName val="ком_т_21"/>
      <sheetName val="ком_т_31"/>
      <sheetName val="ком_таб_41"/>
      <sheetName val="ком_таб_51"/>
      <sheetName val="ком_т_61"/>
      <sheetName val="ком_т_71"/>
      <sheetName val="ком_т_81"/>
      <sheetName val="ком_т_91"/>
      <sheetName val="ком_т_9_(1,2,3)1"/>
      <sheetName val="ком_т_101"/>
      <sheetName val="ком_т_111"/>
      <sheetName val="ком_т_121"/>
      <sheetName val="ком_т13_(2)1"/>
      <sheetName val="ком_т_14_(2)1"/>
      <sheetName val="ком_таб_151"/>
      <sheetName val="комтаб_161"/>
      <sheetName val="ком_таб_171"/>
      <sheetName val="ком_таб_181"/>
      <sheetName val="ком_т_191"/>
      <sheetName val="Баланс_11"/>
      <sheetName val="транспорт_(доход)1"/>
      <sheetName val="чет_эл_инвест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BULLET"/>
      <sheetName val="BAL"/>
      <sheetName val="параметр (формуда)"/>
      <sheetName val="Жиззах янги раз"/>
      <sheetName val="Лист3"/>
      <sheetName val="На_учете"/>
      <sheetName val="Раб_места"/>
      <sheetName val="Перепод_"/>
      <sheetName val="Общ_работ_"/>
      <sheetName val="параметр_(формуда)"/>
      <sheetName val="Guidance"/>
      <sheetName val="табли 4 местний совет"/>
      <sheetName val="Форма №2-2003"/>
      <sheetName val="2-жадвал Свод"/>
      <sheetName val="1-шакл"/>
      <sheetName val="На_учете1"/>
      <sheetName val="Раб_места1"/>
      <sheetName val="Перепод_1"/>
      <sheetName val="Общ_работ_1"/>
      <sheetName val="параметр_(формуда)1"/>
      <sheetName val="Жиззах_янги_раз"/>
      <sheetName val="Форма_№2-2003"/>
      <sheetName val="табли_4_местний_совет"/>
      <sheetName val="2-жадвал_Свод"/>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1-bank"/>
      <sheetName val="1-bf"/>
      <sheetName val="1-bt"/>
      <sheetName val="1-dfx"/>
      <sheetName val="2-bank"/>
      <sheetName val="2-bf"/>
      <sheetName val="2-bt"/>
      <sheetName val="2-dfx"/>
      <sheetName val="8-bank"/>
      <sheetName val="8-bt"/>
      <sheetName val="4"/>
      <sheetName val="5"/>
      <sheetName val="6"/>
      <sheetName val="7-bank"/>
      <sheetName val="7-bf"/>
      <sheetName val="7-bt"/>
      <sheetName val="7-dfx"/>
      <sheetName val="3-bank"/>
      <sheetName val="3-bf"/>
      <sheetName val="3-bt"/>
      <sheetName val="3-dfx"/>
      <sheetName val="Obraz NEW (polug) na 01 01 2006"/>
      <sheetName val="Аёл-тад NEW 1"/>
      <sheetName val="Аёл-тад NEW 4"/>
      <sheetName val="Аёл-тад NEW 2"/>
      <sheetName val="Аёл-тад NEW 3"/>
      <sheetName val="Ishchi o`rin NEW"/>
      <sheetName val="PP-308 NEW"/>
      <sheetName val="Ёш оила микро"/>
      <sheetName val="Аёл-тадб NEW"/>
      <sheetName val="ЯТТ"/>
      <sheetName val="ДФХ-1"/>
      <sheetName val="ДФХ-2"/>
      <sheetName val="ФХ"/>
      <sheetName val="Микф"/>
      <sheetName val="кичик кор"/>
      <sheetName val="масъул шахслар"/>
      <sheetName val="Старт кап"/>
      <sheetName val="ФЛК"/>
      <sheetName val="Оилавий тадбиркорлик (кв)"/>
      <sheetName val="Лизинг (кв)"/>
      <sheetName val="Маиший хизмат (кв)"/>
      <sheetName val="Proverka"/>
      <sheetName val="сана"/>
      <sheetName val="Зан-ть(р-ны)"/>
      <sheetName val="Obraz_NEW_(polug)_na_01_01_2006"/>
      <sheetName val="Аёл-тад_NEW_1"/>
      <sheetName val="Аёл-тад_NEW_4"/>
      <sheetName val="Аёл-тад_NEW_2"/>
      <sheetName val="Аёл-тад_NEW_3"/>
      <sheetName val="Ishchi_o`rin_NEW"/>
      <sheetName val="PP-308_NEW"/>
      <sheetName val="Ёш_оила_микро"/>
      <sheetName val="Аёл-тадб_NEW"/>
      <sheetName val="кичик_кор"/>
      <sheetName val="масъул_шахслар"/>
      <sheetName val="Старт_кап"/>
      <sheetName val="Оилавий_тадбиркорлик_(кв)"/>
      <sheetName val="Лизинг_(кв)"/>
      <sheetName val="Маиший_хизмат_(кв)"/>
      <sheetName val="시설투자"/>
      <sheetName val="Oglavlenie"/>
    </sheetNames>
    <sheetDataSet>
      <sheetData sheetId="0"/>
      <sheetData sheetId="1"/>
      <sheetData sheetId="2">
        <row r="128">
          <cell r="B128" t="str">
            <v>% отчислений</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27BD-3752-4AD6-A449-EFB466996036}">
  <sheetPr>
    <pageSetUpPr fitToPage="1"/>
  </sheetPr>
  <dimension ref="A3:AI49"/>
  <sheetViews>
    <sheetView topLeftCell="X4" zoomScale="62" zoomScaleNormal="62" workbookViewId="0">
      <selection activeCell="Z11" sqref="Z11"/>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hidden="1" customWidth="1" outlineLevel="1" collapsed="1"/>
    <col min="13" max="13" width="30.85546875" style="1" hidden="1" customWidth="1" outlineLevel="1"/>
    <col min="14" max="14" width="17.5703125" style="1" hidden="1" customWidth="1" outlineLevel="1"/>
    <col min="15" max="16" width="0" style="1" hidden="1" customWidth="1" outlineLevel="1"/>
    <col min="17" max="17" width="20.5703125" style="1" hidden="1" customWidth="1" outlineLevel="1"/>
    <col min="18" max="18" width="12.28515625" style="1" hidden="1" customWidth="1" outlineLevel="1"/>
    <col min="19" max="19" width="13.42578125" style="1" hidden="1" customWidth="1" outlineLevel="1"/>
    <col min="20" max="20" width="18.42578125" style="1" hidden="1" customWidth="1" outlineLevel="1"/>
    <col min="21" max="21" width="11.85546875" style="1" hidden="1" customWidth="1" outlineLevel="1"/>
    <col min="22" max="22" width="11.28515625" style="1" hidden="1" customWidth="1" outlineLevel="1"/>
    <col min="23" max="23" width="11.140625" style="1" hidden="1" customWidth="1" outlineLevel="1"/>
    <col min="24" max="24" width="7.28515625" style="1" customWidth="1" collapsed="1"/>
    <col min="25" max="25" width="46.140625" style="1" customWidth="1"/>
    <col min="26" max="26" width="17.42578125" style="1" customWidth="1"/>
    <col min="27" max="27" width="11.5703125" style="1"/>
    <col min="28" max="28" width="14.5703125" style="1" customWidth="1"/>
    <col min="29" max="29" width="15.7109375" style="1" customWidth="1"/>
    <col min="30" max="30" width="13.28515625" style="1" customWidth="1"/>
    <col min="31" max="31" width="17" style="1" customWidth="1"/>
    <col min="32" max="32" width="14.5703125" style="1" customWidth="1"/>
    <col min="33" max="33" width="13.5703125" style="1" customWidth="1"/>
    <col min="34" max="34" width="11.28515625" style="1" customWidth="1"/>
    <col min="35" max="35" width="14.7109375" style="1" customWidth="1"/>
    <col min="36" max="16384" width="11.5703125" style="1"/>
  </cols>
  <sheetData>
    <row r="3" spans="1:35" ht="18">
      <c r="J3" s="1" t="s">
        <v>0</v>
      </c>
      <c r="K3" s="1" t="s">
        <v>1</v>
      </c>
      <c r="V3" s="2" t="s">
        <v>2</v>
      </c>
      <c r="W3" s="2" t="s">
        <v>3</v>
      </c>
      <c r="Y3" s="3"/>
      <c r="Z3" s="3"/>
      <c r="AA3" s="3"/>
      <c r="AB3" s="3"/>
      <c r="AC3" s="3"/>
      <c r="AD3" s="3"/>
      <c r="AE3" s="3"/>
      <c r="AF3" s="3"/>
      <c r="AG3" s="3"/>
      <c r="AH3" s="4" t="s">
        <v>4</v>
      </c>
      <c r="AI3" s="4" t="s">
        <v>5</v>
      </c>
    </row>
    <row r="4" spans="1:35" ht="18">
      <c r="E4" s="5" t="s">
        <v>6</v>
      </c>
      <c r="F4" s="6"/>
      <c r="G4" s="6"/>
      <c r="J4" s="1" t="s">
        <v>7</v>
      </c>
      <c r="K4" s="7">
        <v>44053</v>
      </c>
      <c r="L4" s="7"/>
      <c r="P4" s="5" t="s">
        <v>6</v>
      </c>
      <c r="Q4" s="6"/>
      <c r="R4" s="6"/>
      <c r="V4" s="1" t="s">
        <v>7</v>
      </c>
      <c r="W4" s="7">
        <v>44053</v>
      </c>
      <c r="Y4" s="3"/>
      <c r="Z4" s="3"/>
      <c r="AA4" s="3"/>
      <c r="AB4" s="8" t="s">
        <v>8</v>
      </c>
      <c r="AC4" s="3"/>
      <c r="AD4" s="3"/>
      <c r="AE4" s="3"/>
      <c r="AF4" s="3"/>
      <c r="AG4" s="3"/>
      <c r="AH4" s="9" t="s">
        <v>9</v>
      </c>
      <c r="AI4" s="10">
        <v>44187</v>
      </c>
    </row>
    <row r="5" spans="1:35" ht="18">
      <c r="E5" s="5"/>
      <c r="F5" s="6"/>
      <c r="G5" s="6"/>
      <c r="P5" s="5"/>
      <c r="Q5" s="6"/>
      <c r="R5" s="6"/>
      <c r="Y5" s="3"/>
      <c r="Z5" s="3"/>
      <c r="AA5" s="3"/>
      <c r="AB5" s="8"/>
      <c r="AC5" s="3"/>
      <c r="AD5" s="3"/>
      <c r="AE5" s="3"/>
      <c r="AF5" s="3"/>
      <c r="AG5" s="3"/>
      <c r="AH5" s="3"/>
      <c r="AI5" s="3"/>
    </row>
    <row r="6" spans="1:35" ht="19.5" customHeight="1">
      <c r="A6" s="119" t="s">
        <v>10</v>
      </c>
      <c r="B6" s="119"/>
      <c r="C6" s="119"/>
      <c r="D6" s="119"/>
      <c r="E6" s="119"/>
      <c r="F6" s="119"/>
      <c r="G6" s="119"/>
      <c r="H6" s="119"/>
      <c r="I6" s="119"/>
      <c r="J6" s="119"/>
      <c r="K6" s="119"/>
      <c r="L6" s="11"/>
      <c r="M6" s="120" t="s">
        <v>10</v>
      </c>
      <c r="N6" s="120"/>
      <c r="O6" s="120"/>
      <c r="P6" s="120"/>
      <c r="Q6" s="120"/>
      <c r="R6" s="120"/>
      <c r="S6" s="120"/>
      <c r="T6" s="120"/>
      <c r="U6" s="120"/>
      <c r="V6" s="120"/>
      <c r="W6" s="120"/>
      <c r="Y6" s="121" t="s">
        <v>11</v>
      </c>
      <c r="Z6" s="121"/>
      <c r="AA6" s="121"/>
      <c r="AB6" s="121"/>
      <c r="AC6" s="121"/>
      <c r="AD6" s="121"/>
      <c r="AE6" s="121"/>
      <c r="AF6" s="121"/>
      <c r="AG6" s="121"/>
      <c r="AH6" s="121"/>
      <c r="AI6" s="121"/>
    </row>
    <row r="7" spans="1:35" ht="30.75" thickBot="1">
      <c r="A7" s="119" t="str">
        <f>'[38]БП-Анг'!D3</f>
        <v>Production of orthopedic mattresses</v>
      </c>
      <c r="B7" s="119"/>
      <c r="C7" s="119"/>
      <c r="D7" s="119"/>
      <c r="E7" s="119"/>
      <c r="F7" s="119"/>
      <c r="G7" s="119"/>
      <c r="H7" s="119"/>
      <c r="I7" s="119"/>
      <c r="J7" s="119"/>
      <c r="K7" s="119"/>
      <c r="L7" s="11"/>
      <c r="M7" s="119" t="str">
        <f>'[38]БП-Анг'!D3</f>
        <v>Production of orthopedic mattresses</v>
      </c>
      <c r="N7" s="119"/>
      <c r="O7" s="119"/>
      <c r="P7" s="119"/>
      <c r="Q7" s="119"/>
      <c r="R7" s="119"/>
      <c r="S7" s="119"/>
      <c r="T7" s="119"/>
      <c r="U7" s="119"/>
      <c r="V7" s="119"/>
      <c r="W7" s="119"/>
      <c r="Y7" s="122" t="str">
        <f>'Форма-отчета 22'!D3</f>
        <v>Создание миницеха по производству алюкобонда, сетки, рябицы и монье.</v>
      </c>
      <c r="Z7" s="122"/>
      <c r="AA7" s="122"/>
      <c r="AB7" s="122"/>
      <c r="AC7" s="122"/>
      <c r="AD7" s="122"/>
      <c r="AE7" s="122"/>
      <c r="AF7" s="122"/>
      <c r="AG7" s="122"/>
      <c r="AH7" s="122"/>
      <c r="AI7" s="122"/>
    </row>
    <row r="8" spans="1:35" ht="101.25" customHeight="1" thickTop="1" thickBot="1">
      <c r="A8" s="12" t="s">
        <v>12</v>
      </c>
      <c r="B8" s="109" t="s">
        <v>13</v>
      </c>
      <c r="C8" s="110"/>
      <c r="D8" s="110"/>
      <c r="E8" s="110"/>
      <c r="F8" s="110"/>
      <c r="G8" s="110"/>
      <c r="H8" s="110"/>
      <c r="I8" s="110"/>
      <c r="J8" s="110"/>
      <c r="K8" s="111"/>
      <c r="L8" s="13"/>
      <c r="M8" s="14" t="s">
        <v>12</v>
      </c>
      <c r="N8" s="112" t="str">
        <f>'[38]БП-Анг'!E5</f>
        <v>Production of orthopedic mattresses</v>
      </c>
      <c r="O8" s="113"/>
      <c r="P8" s="113"/>
      <c r="Q8" s="113"/>
      <c r="R8" s="113"/>
      <c r="S8" s="113"/>
      <c r="T8" s="113"/>
      <c r="U8" s="113"/>
      <c r="V8" s="113"/>
      <c r="W8" s="114"/>
      <c r="Y8" s="15" t="s">
        <v>14</v>
      </c>
      <c r="Z8" s="115" t="str">
        <f>'Форма-отчета 22'!$E$5</f>
        <v>Цель создания в Узбекистане миницеха по производству алюкабонда, сетки, рябицы, монье и др. изделий.  — полнее удовлетворять потребности населения республики встроительных материалах, обеспечить расширение ассортимента продукции на рынках, создать возможности для повышения экспортного потенциала нашей страны.</v>
      </c>
      <c r="AA8" s="115"/>
      <c r="AB8" s="115"/>
      <c r="AC8" s="115"/>
      <c r="AD8" s="115"/>
      <c r="AE8" s="115"/>
      <c r="AF8" s="115"/>
      <c r="AG8" s="115"/>
      <c r="AH8" s="115"/>
      <c r="AI8" s="115"/>
    </row>
    <row r="9" spans="1:35" ht="47.25" customHeight="1" thickTop="1" thickBot="1">
      <c r="A9" s="16" t="s">
        <v>15</v>
      </c>
      <c r="B9" s="116" t="s">
        <v>16</v>
      </c>
      <c r="C9" s="117"/>
      <c r="D9" s="117"/>
      <c r="E9" s="117"/>
      <c r="F9" s="117"/>
      <c r="G9" s="117"/>
      <c r="H9" s="117"/>
      <c r="I9" s="117"/>
      <c r="J9" s="117"/>
      <c r="K9" s="118"/>
      <c r="L9" s="13"/>
      <c r="M9" s="14" t="s">
        <v>15</v>
      </c>
      <c r="N9" s="112" t="str">
        <f>'[38]БП-Анг'!E28</f>
        <v>Consumer goods for the population, furniture industry</v>
      </c>
      <c r="O9" s="113"/>
      <c r="P9" s="113"/>
      <c r="Q9" s="113"/>
      <c r="R9" s="113"/>
      <c r="S9" s="113"/>
      <c r="T9" s="113"/>
      <c r="U9" s="113"/>
      <c r="V9" s="113"/>
      <c r="W9" s="114"/>
      <c r="Y9" s="15" t="s">
        <v>17</v>
      </c>
      <c r="Z9" s="115" t="str">
        <f>'Форма-отчета 22'!E44</f>
        <v xml:space="preserve">Строительство </v>
      </c>
      <c r="AA9" s="115"/>
      <c r="AB9" s="115"/>
      <c r="AC9" s="115"/>
      <c r="AD9" s="115"/>
      <c r="AE9" s="115"/>
      <c r="AF9" s="115"/>
      <c r="AG9" s="115"/>
      <c r="AH9" s="115"/>
      <c r="AI9" s="115"/>
    </row>
    <row r="10" spans="1:35" ht="34.5" customHeight="1" thickTop="1" thickBot="1">
      <c r="A10" s="16" t="s">
        <v>18</v>
      </c>
      <c r="B10" s="116" t="s">
        <v>19</v>
      </c>
      <c r="C10" s="117"/>
      <c r="D10" s="117"/>
      <c r="E10" s="117" t="s">
        <v>20</v>
      </c>
      <c r="F10" s="117"/>
      <c r="G10" s="117"/>
      <c r="H10" s="117" t="s">
        <v>21</v>
      </c>
      <c r="I10" s="117"/>
      <c r="J10" s="117"/>
      <c r="K10" s="118"/>
      <c r="L10" s="13"/>
      <c r="M10" s="14" t="s">
        <v>18</v>
      </c>
      <c r="N10" s="112" t="str">
        <f>'[38]БП-Анг'!E9</f>
        <v>FEZ "Termez", Surkhan-Darya region</v>
      </c>
      <c r="O10" s="113"/>
      <c r="P10" s="113"/>
      <c r="Q10" s="113"/>
      <c r="R10" s="114"/>
      <c r="S10" s="112" t="s">
        <v>22</v>
      </c>
      <c r="T10" s="113"/>
      <c r="U10" s="114"/>
      <c r="V10" s="17" t="s">
        <v>23</v>
      </c>
      <c r="W10" s="17" t="s">
        <v>24</v>
      </c>
      <c r="Y10" s="15" t="s">
        <v>25</v>
      </c>
      <c r="Z10" s="129" t="str">
        <f>'Форма-отчета 22'!E10</f>
        <v>Будет уточнено</v>
      </c>
      <c r="AA10" s="130"/>
      <c r="AB10" s="130"/>
      <c r="AC10" s="130"/>
      <c r="AD10" s="130"/>
      <c r="AE10" s="130"/>
      <c r="AF10" s="130"/>
      <c r="AG10" s="130"/>
      <c r="AH10" s="130"/>
      <c r="AI10" s="131"/>
    </row>
    <row r="11" spans="1:35" ht="36" customHeight="1" thickTop="1" thickBot="1">
      <c r="A11" s="16" t="s">
        <v>26</v>
      </c>
      <c r="B11" s="116"/>
      <c r="C11" s="117"/>
      <c r="D11" s="117"/>
      <c r="E11" s="117"/>
      <c r="F11" s="117"/>
      <c r="G11" s="117"/>
      <c r="H11" s="117"/>
      <c r="I11" s="117"/>
      <c r="J11" s="117"/>
      <c r="K11" s="118"/>
      <c r="L11" s="13"/>
      <c r="M11" s="14" t="s">
        <v>26</v>
      </c>
      <c r="N11" s="18" t="s">
        <v>27</v>
      </c>
      <c r="O11" s="123">
        <f>'[38]Форма-отчета 16'!E37+'[38]Форма-отчета 16'!I37+'[38]Форма-отчета 16'!L37</f>
        <v>64800</v>
      </c>
      <c r="P11" s="124"/>
      <c r="Q11" s="124"/>
      <c r="R11" s="124"/>
      <c r="S11" s="124"/>
      <c r="T11" s="124"/>
      <c r="U11" s="124"/>
      <c r="V11" s="124"/>
      <c r="W11" s="125"/>
      <c r="Y11" s="15" t="s">
        <v>28</v>
      </c>
      <c r="Z11" s="19" t="str">
        <f>'Форма-отчета 22'!E38</f>
        <v>Кв. метр</v>
      </c>
      <c r="AA11" s="126">
        <f>'Форма-отчета 22'!E39+'Форма-отчета 22'!H39+'Форма-отчета 22'!K39+'Форма-отчета 22'!M39*(4*1.5)</f>
        <v>661251.19999999995</v>
      </c>
      <c r="AB11" s="127"/>
      <c r="AC11" s="127"/>
      <c r="AD11" s="127"/>
      <c r="AE11" s="127"/>
      <c r="AF11" s="127"/>
      <c r="AG11" s="127"/>
      <c r="AH11" s="127"/>
      <c r="AI11" s="128"/>
    </row>
    <row r="12" spans="1:35" ht="22.5" customHeight="1" thickTop="1" thickBot="1">
      <c r="A12" s="16" t="s">
        <v>29</v>
      </c>
      <c r="B12" s="116" t="s">
        <v>30</v>
      </c>
      <c r="C12" s="117"/>
      <c r="D12" s="117"/>
      <c r="E12" s="117"/>
      <c r="F12" s="117"/>
      <c r="G12" s="117"/>
      <c r="H12" s="117"/>
      <c r="I12" s="117"/>
      <c r="J12" s="117"/>
      <c r="K12" s="118"/>
      <c r="L12" s="13"/>
      <c r="M12" s="14" t="s">
        <v>29</v>
      </c>
      <c r="N12" s="18" t="s">
        <v>31</v>
      </c>
      <c r="O12" s="123">
        <f>'[38]Форма-отчета 16'!E215</f>
        <v>3263889</v>
      </c>
      <c r="P12" s="124"/>
      <c r="Q12" s="124"/>
      <c r="R12" s="124"/>
      <c r="S12" s="124"/>
      <c r="T12" s="124"/>
      <c r="U12" s="124"/>
      <c r="V12" s="124"/>
      <c r="W12" s="125"/>
      <c r="Y12" s="15" t="s">
        <v>32</v>
      </c>
      <c r="Z12" s="20" t="s">
        <v>31</v>
      </c>
      <c r="AA12" s="126">
        <f>'Форма-отчета 22'!E40</f>
        <v>115085.71428571428</v>
      </c>
      <c r="AB12" s="127"/>
      <c r="AC12" s="127"/>
      <c r="AD12" s="127"/>
      <c r="AE12" s="127"/>
      <c r="AF12" s="127"/>
      <c r="AG12" s="127"/>
      <c r="AH12" s="127"/>
      <c r="AI12" s="128"/>
    </row>
    <row r="13" spans="1:35" ht="36" customHeight="1" thickTop="1" thickBot="1">
      <c r="A13" s="16" t="s">
        <v>33</v>
      </c>
      <c r="B13" s="116" t="s">
        <v>34</v>
      </c>
      <c r="C13" s="117"/>
      <c r="D13" s="117"/>
      <c r="E13" s="117"/>
      <c r="F13" s="117"/>
      <c r="G13" s="117"/>
      <c r="H13" s="117"/>
      <c r="I13" s="117"/>
      <c r="J13" s="117"/>
      <c r="K13" s="118"/>
      <c r="L13" s="13"/>
      <c r="M13" s="14" t="s">
        <v>33</v>
      </c>
      <c r="N13" s="18" t="s">
        <v>35</v>
      </c>
      <c r="O13" s="123">
        <f>'[38]Форма-отчета 16'!E224</f>
        <v>70.68500707069515</v>
      </c>
      <c r="P13" s="124"/>
      <c r="Q13" s="124"/>
      <c r="R13" s="124"/>
      <c r="S13" s="124"/>
      <c r="T13" s="124"/>
      <c r="U13" s="124"/>
      <c r="V13" s="124"/>
      <c r="W13" s="125"/>
      <c r="Y13" s="15" t="s">
        <v>36</v>
      </c>
      <c r="Z13" s="20" t="s">
        <v>37</v>
      </c>
      <c r="AA13" s="126">
        <f>'Форма-отчета 22'!E217</f>
        <v>31.046834347220113</v>
      </c>
      <c r="AB13" s="127"/>
      <c r="AC13" s="127"/>
      <c r="AD13" s="127"/>
      <c r="AE13" s="127"/>
      <c r="AF13" s="127"/>
      <c r="AG13" s="127"/>
      <c r="AH13" s="127"/>
      <c r="AI13" s="128"/>
    </row>
    <row r="14" spans="1:35" ht="26.25" customHeight="1" thickTop="1" thickBot="1">
      <c r="A14" s="132" t="s">
        <v>38</v>
      </c>
      <c r="B14" s="116" t="s">
        <v>39</v>
      </c>
      <c r="C14" s="117"/>
      <c r="D14" s="117"/>
      <c r="E14" s="117"/>
      <c r="F14" s="117"/>
      <c r="G14" s="117"/>
      <c r="H14" s="117"/>
      <c r="I14" s="117"/>
      <c r="J14" s="117"/>
      <c r="K14" s="118"/>
      <c r="L14" s="13"/>
      <c r="M14" s="135" t="s">
        <v>38</v>
      </c>
      <c r="N14" s="138" t="s">
        <v>40</v>
      </c>
      <c r="O14" s="139"/>
      <c r="P14" s="140"/>
      <c r="Q14" s="141" t="s">
        <v>23</v>
      </c>
      <c r="R14" s="142"/>
      <c r="S14" s="143"/>
      <c r="T14" s="141" t="s">
        <v>24</v>
      </c>
      <c r="U14" s="142"/>
      <c r="V14" s="142"/>
      <c r="W14" s="144"/>
      <c r="Y14" s="145" t="s">
        <v>41</v>
      </c>
      <c r="Z14" s="157" t="s">
        <v>42</v>
      </c>
      <c r="AA14" s="158"/>
      <c r="AB14" s="158"/>
      <c r="AC14" s="159" t="s">
        <v>43</v>
      </c>
      <c r="AD14" s="159"/>
      <c r="AE14" s="159"/>
      <c r="AF14" s="159"/>
      <c r="AG14" s="159"/>
      <c r="AH14" s="159"/>
      <c r="AI14" s="160"/>
    </row>
    <row r="15" spans="1:35" ht="24.75" customHeight="1" thickTop="1" thickBot="1">
      <c r="A15" s="133"/>
      <c r="B15" s="21"/>
      <c r="C15" s="22"/>
      <c r="D15" s="22"/>
      <c r="E15" s="22"/>
      <c r="F15" s="22"/>
      <c r="G15" s="22"/>
      <c r="H15" s="22"/>
      <c r="I15" s="22"/>
      <c r="J15" s="22"/>
      <c r="K15" s="23"/>
      <c r="L15" s="13"/>
      <c r="M15" s="136"/>
      <c r="N15" s="161" t="s">
        <v>44</v>
      </c>
      <c r="O15" s="162"/>
      <c r="P15" s="116"/>
      <c r="Q15" s="163" t="s">
        <v>23</v>
      </c>
      <c r="R15" s="164"/>
      <c r="S15" s="165"/>
      <c r="T15" s="163" t="s">
        <v>24</v>
      </c>
      <c r="U15" s="164"/>
      <c r="V15" s="164"/>
      <c r="W15" s="166"/>
      <c r="Y15" s="145"/>
      <c r="Z15" s="167" t="s">
        <v>45</v>
      </c>
      <c r="AA15" s="168"/>
      <c r="AB15" s="168"/>
      <c r="AC15" s="169"/>
      <c r="AD15" s="169"/>
      <c r="AE15" s="169"/>
      <c r="AF15" s="169" t="s">
        <v>46</v>
      </c>
      <c r="AG15" s="169"/>
      <c r="AH15" s="169"/>
      <c r="AI15" s="170"/>
    </row>
    <row r="16" spans="1:35" ht="26.25" customHeight="1" thickTop="1" thickBot="1">
      <c r="A16" s="134"/>
      <c r="B16" s="21"/>
      <c r="C16" s="22"/>
      <c r="D16" s="22"/>
      <c r="E16" s="22"/>
      <c r="F16" s="22"/>
      <c r="G16" s="22"/>
      <c r="H16" s="22"/>
      <c r="I16" s="22"/>
      <c r="J16" s="22"/>
      <c r="K16" s="23"/>
      <c r="L16" s="13"/>
      <c r="M16" s="137"/>
      <c r="N16" s="146" t="s">
        <v>47</v>
      </c>
      <c r="O16" s="147"/>
      <c r="P16" s="148"/>
      <c r="Q16" s="149" t="s">
        <v>23</v>
      </c>
      <c r="R16" s="150"/>
      <c r="S16" s="151"/>
      <c r="T16" s="149" t="s">
        <v>24</v>
      </c>
      <c r="U16" s="150"/>
      <c r="V16" s="150"/>
      <c r="W16" s="152"/>
      <c r="Y16" s="145"/>
      <c r="Z16" s="153" t="s">
        <v>48</v>
      </c>
      <c r="AA16" s="154"/>
      <c r="AB16" s="154"/>
      <c r="AC16" s="155"/>
      <c r="AD16" s="155"/>
      <c r="AE16" s="155"/>
      <c r="AF16" s="155" t="s">
        <v>46</v>
      </c>
      <c r="AG16" s="155"/>
      <c r="AH16" s="155"/>
      <c r="AI16" s="156"/>
    </row>
    <row r="17" spans="1:35" ht="39.75" customHeight="1" thickTop="1" thickBot="1">
      <c r="A17" s="16" t="s">
        <v>49</v>
      </c>
      <c r="B17" s="116" t="s">
        <v>50</v>
      </c>
      <c r="C17" s="117"/>
      <c r="D17" s="117"/>
      <c r="E17" s="117"/>
      <c r="F17" s="117"/>
      <c r="G17" s="117"/>
      <c r="H17" s="117"/>
      <c r="I17" s="117"/>
      <c r="J17" s="117"/>
      <c r="K17" s="118"/>
      <c r="L17" s="13"/>
      <c r="M17" s="135" t="s">
        <v>51</v>
      </c>
      <c r="N17" s="138" t="s">
        <v>52</v>
      </c>
      <c r="O17" s="139"/>
      <c r="P17" s="140"/>
      <c r="Q17" s="141" t="s">
        <v>23</v>
      </c>
      <c r="R17" s="142"/>
      <c r="S17" s="143"/>
      <c r="T17" s="141" t="s">
        <v>24</v>
      </c>
      <c r="U17" s="142"/>
      <c r="V17" s="142"/>
      <c r="W17" s="144"/>
      <c r="Y17" s="145" t="s">
        <v>53</v>
      </c>
      <c r="Z17" s="157" t="s">
        <v>54</v>
      </c>
      <c r="AA17" s="158"/>
      <c r="AB17" s="158"/>
      <c r="AC17" s="159" t="s">
        <v>43</v>
      </c>
      <c r="AD17" s="159"/>
      <c r="AE17" s="159"/>
      <c r="AF17" s="159"/>
      <c r="AG17" s="159"/>
      <c r="AH17" s="159"/>
      <c r="AI17" s="160"/>
    </row>
    <row r="18" spans="1:35" ht="27" customHeight="1" thickTop="1" thickBot="1">
      <c r="A18" s="16"/>
      <c r="B18" s="21"/>
      <c r="C18" s="22"/>
      <c r="D18" s="22"/>
      <c r="E18" s="22"/>
      <c r="F18" s="22"/>
      <c r="G18" s="22"/>
      <c r="H18" s="22"/>
      <c r="I18" s="22"/>
      <c r="J18" s="22"/>
      <c r="K18" s="23"/>
      <c r="L18" s="13"/>
      <c r="M18" s="136"/>
      <c r="N18" s="161" t="s">
        <v>55</v>
      </c>
      <c r="O18" s="162"/>
      <c r="P18" s="116"/>
      <c r="Q18" s="163"/>
      <c r="R18" s="164"/>
      <c r="S18" s="165"/>
      <c r="T18" s="163" t="s">
        <v>24</v>
      </c>
      <c r="U18" s="164"/>
      <c r="V18" s="164"/>
      <c r="W18" s="166"/>
      <c r="Y18" s="145"/>
      <c r="Z18" s="167" t="s">
        <v>56</v>
      </c>
      <c r="AA18" s="168"/>
      <c r="AB18" s="168"/>
      <c r="AC18" s="169"/>
      <c r="AD18" s="169"/>
      <c r="AE18" s="169"/>
      <c r="AF18" s="169" t="s">
        <v>46</v>
      </c>
      <c r="AG18" s="169"/>
      <c r="AH18" s="169"/>
      <c r="AI18" s="170"/>
    </row>
    <row r="19" spans="1:35" ht="21.75" customHeight="1" thickTop="1" thickBot="1">
      <c r="A19" s="16"/>
      <c r="B19" s="21"/>
      <c r="C19" s="22"/>
      <c r="D19" s="22"/>
      <c r="E19" s="22"/>
      <c r="F19" s="22"/>
      <c r="G19" s="22"/>
      <c r="H19" s="22"/>
      <c r="I19" s="22"/>
      <c r="J19" s="22"/>
      <c r="K19" s="23"/>
      <c r="L19" s="13"/>
      <c r="M19" s="136"/>
      <c r="N19" s="161" t="s">
        <v>57</v>
      </c>
      <c r="O19" s="162"/>
      <c r="P19" s="116"/>
      <c r="Q19" s="163"/>
      <c r="R19" s="164"/>
      <c r="S19" s="165"/>
      <c r="T19" s="163" t="s">
        <v>24</v>
      </c>
      <c r="U19" s="164"/>
      <c r="V19" s="164"/>
      <c r="W19" s="166"/>
      <c r="Y19" s="145"/>
      <c r="Z19" s="167" t="s">
        <v>58</v>
      </c>
      <c r="AA19" s="168"/>
      <c r="AB19" s="168"/>
      <c r="AC19" s="169"/>
      <c r="AD19" s="169"/>
      <c r="AE19" s="169"/>
      <c r="AF19" s="169" t="s">
        <v>46</v>
      </c>
      <c r="AG19" s="169"/>
      <c r="AH19" s="169"/>
      <c r="AI19" s="170"/>
    </row>
    <row r="20" spans="1:35" ht="29.25" customHeight="1" thickTop="1" thickBot="1">
      <c r="A20" s="16"/>
      <c r="B20" s="21"/>
      <c r="C20" s="22"/>
      <c r="D20" s="22"/>
      <c r="E20" s="22"/>
      <c r="F20" s="22"/>
      <c r="G20" s="22"/>
      <c r="H20" s="22"/>
      <c r="I20" s="22"/>
      <c r="J20" s="22"/>
      <c r="K20" s="23"/>
      <c r="L20" s="13"/>
      <c r="M20" s="137"/>
      <c r="N20" s="146" t="s">
        <v>59</v>
      </c>
      <c r="O20" s="147"/>
      <c r="P20" s="148"/>
      <c r="Q20" s="149"/>
      <c r="R20" s="150"/>
      <c r="S20" s="151"/>
      <c r="T20" s="149" t="s">
        <v>24</v>
      </c>
      <c r="U20" s="150"/>
      <c r="V20" s="150"/>
      <c r="W20" s="152"/>
      <c r="Y20" s="145"/>
      <c r="Z20" s="153" t="s">
        <v>60</v>
      </c>
      <c r="AA20" s="154"/>
      <c r="AB20" s="154"/>
      <c r="AC20" s="155"/>
      <c r="AD20" s="155"/>
      <c r="AE20" s="155"/>
      <c r="AF20" s="155" t="s">
        <v>46</v>
      </c>
      <c r="AG20" s="155"/>
      <c r="AH20" s="155"/>
      <c r="AI20" s="156"/>
    </row>
    <row r="21" spans="1:35" ht="30" customHeight="1" thickTop="1" thickBot="1">
      <c r="A21" s="16" t="s">
        <v>61</v>
      </c>
      <c r="B21" s="116" t="s">
        <v>62</v>
      </c>
      <c r="C21" s="117"/>
      <c r="D21" s="117"/>
      <c r="E21" s="117"/>
      <c r="F21" s="117"/>
      <c r="G21" s="117"/>
      <c r="H21" s="117"/>
      <c r="I21" s="117"/>
      <c r="J21" s="117"/>
      <c r="K21" s="118"/>
      <c r="L21" s="13"/>
      <c r="M21" s="135" t="s">
        <v>63</v>
      </c>
      <c r="N21" s="138" t="s">
        <v>64</v>
      </c>
      <c r="O21" s="139"/>
      <c r="P21" s="140"/>
      <c r="Q21" s="141" t="s">
        <v>23</v>
      </c>
      <c r="R21" s="142"/>
      <c r="S21" s="143"/>
      <c r="T21" s="141" t="s">
        <v>24</v>
      </c>
      <c r="U21" s="142"/>
      <c r="V21" s="142"/>
      <c r="W21" s="144"/>
      <c r="Y21" s="145" t="s">
        <v>65</v>
      </c>
      <c r="Z21" s="173" t="s">
        <v>46</v>
      </c>
      <c r="AA21" s="174"/>
      <c r="AB21" s="174"/>
      <c r="AC21" s="174"/>
      <c r="AD21" s="174"/>
      <c r="AE21" s="174"/>
      <c r="AF21" s="174"/>
      <c r="AG21" s="174"/>
      <c r="AH21" s="174"/>
      <c r="AI21" s="175"/>
    </row>
    <row r="22" spans="1:35" ht="45" customHeight="1" thickTop="1" thickBot="1">
      <c r="A22" s="16"/>
      <c r="B22" s="21"/>
      <c r="C22" s="22"/>
      <c r="D22" s="22"/>
      <c r="E22" s="22"/>
      <c r="F22" s="22"/>
      <c r="G22" s="22"/>
      <c r="H22" s="22"/>
      <c r="I22" s="22"/>
      <c r="J22" s="22"/>
      <c r="K22" s="23"/>
      <c r="L22" s="13"/>
      <c r="M22" s="137"/>
      <c r="N22" s="146" t="s">
        <v>66</v>
      </c>
      <c r="O22" s="147"/>
      <c r="P22" s="148"/>
      <c r="Q22" s="179" t="s">
        <v>67</v>
      </c>
      <c r="R22" s="180"/>
      <c r="S22" s="180"/>
      <c r="T22" s="180"/>
      <c r="U22" s="180"/>
      <c r="V22" s="180"/>
      <c r="W22" s="181"/>
      <c r="Y22" s="145"/>
      <c r="Z22" s="182" t="s">
        <v>68</v>
      </c>
      <c r="AA22" s="183"/>
      <c r="AB22" s="183"/>
      <c r="AC22" s="183"/>
      <c r="AD22" s="183"/>
      <c r="AE22" s="183"/>
      <c r="AF22" s="183"/>
      <c r="AG22" s="183"/>
      <c r="AH22" s="183"/>
      <c r="AI22" s="184"/>
    </row>
    <row r="23" spans="1:35" ht="28.5" customHeight="1" thickTop="1" thickBot="1">
      <c r="A23" s="171" t="s">
        <v>69</v>
      </c>
      <c r="B23" s="116" t="s">
        <v>20</v>
      </c>
      <c r="C23" s="117"/>
      <c r="D23" s="117"/>
      <c r="E23" s="117"/>
      <c r="F23" s="117"/>
      <c r="G23" s="117" t="s">
        <v>21</v>
      </c>
      <c r="H23" s="117"/>
      <c r="I23" s="117"/>
      <c r="J23" s="117"/>
      <c r="K23" s="118"/>
      <c r="L23" s="13"/>
      <c r="M23" s="135" t="s">
        <v>70</v>
      </c>
      <c r="N23" s="172" t="s">
        <v>23</v>
      </c>
      <c r="O23" s="142"/>
      <c r="P23" s="142"/>
      <c r="Q23" s="142"/>
      <c r="R23" s="143"/>
      <c r="S23" s="141" t="s">
        <v>24</v>
      </c>
      <c r="T23" s="142"/>
      <c r="U23" s="142"/>
      <c r="V23" s="142"/>
      <c r="W23" s="144"/>
      <c r="Y23" s="145" t="s">
        <v>71</v>
      </c>
      <c r="Z23" s="173" t="s">
        <v>43</v>
      </c>
      <c r="AA23" s="174"/>
      <c r="AB23" s="174"/>
      <c r="AC23" s="174"/>
      <c r="AD23" s="174"/>
      <c r="AE23" s="174"/>
      <c r="AF23" s="174"/>
      <c r="AG23" s="174"/>
      <c r="AH23" s="174"/>
      <c r="AI23" s="175"/>
    </row>
    <row r="24" spans="1:35" ht="41.25" customHeight="1" thickTop="1" thickBot="1">
      <c r="A24" s="171"/>
      <c r="B24" s="116" t="s">
        <v>72</v>
      </c>
      <c r="C24" s="117"/>
      <c r="D24" s="117"/>
      <c r="E24" s="117"/>
      <c r="F24" s="117"/>
      <c r="G24" s="117"/>
      <c r="H24" s="117"/>
      <c r="I24" s="117"/>
      <c r="J24" s="117"/>
      <c r="K24" s="118"/>
      <c r="L24" s="13"/>
      <c r="M24" s="137"/>
      <c r="N24" s="176" t="s">
        <v>73</v>
      </c>
      <c r="O24" s="177"/>
      <c r="P24" s="177"/>
      <c r="Q24" s="177"/>
      <c r="R24" s="178"/>
      <c r="S24" s="179" t="s">
        <v>74</v>
      </c>
      <c r="T24" s="180"/>
      <c r="U24" s="180"/>
      <c r="V24" s="180"/>
      <c r="W24" s="181"/>
      <c r="Y24" s="145"/>
      <c r="Z24" s="182" t="s">
        <v>75</v>
      </c>
      <c r="AA24" s="183"/>
      <c r="AB24" s="183"/>
      <c r="AC24" s="183"/>
      <c r="AD24" s="183"/>
      <c r="AE24" s="183"/>
      <c r="AF24" s="183"/>
      <c r="AG24" s="183"/>
      <c r="AH24" s="183"/>
      <c r="AI24" s="184"/>
    </row>
    <row r="25" spans="1:35" ht="30" customHeight="1" thickTop="1" thickBot="1">
      <c r="A25" s="171" t="s">
        <v>76</v>
      </c>
      <c r="B25" s="116" t="s">
        <v>77</v>
      </c>
      <c r="C25" s="117"/>
      <c r="D25" s="117"/>
      <c r="E25" s="117" t="s">
        <v>20</v>
      </c>
      <c r="F25" s="117"/>
      <c r="G25" s="117"/>
      <c r="H25" s="117" t="s">
        <v>21</v>
      </c>
      <c r="I25" s="117"/>
      <c r="J25" s="117"/>
      <c r="K25" s="118"/>
      <c r="L25" s="13"/>
      <c r="M25" s="135" t="s">
        <v>78</v>
      </c>
      <c r="N25" s="185" t="s">
        <v>79</v>
      </c>
      <c r="O25" s="186"/>
      <c r="P25" s="187"/>
      <c r="Q25" s="141" t="s">
        <v>23</v>
      </c>
      <c r="R25" s="142"/>
      <c r="S25" s="143"/>
      <c r="T25" s="141" t="s">
        <v>24</v>
      </c>
      <c r="U25" s="142"/>
      <c r="V25" s="142"/>
      <c r="W25" s="144"/>
      <c r="Y25" s="145" t="s">
        <v>80</v>
      </c>
      <c r="Z25" s="157" t="s">
        <v>81</v>
      </c>
      <c r="AA25" s="158"/>
      <c r="AB25" s="158"/>
      <c r="AC25" s="194" t="s">
        <v>46</v>
      </c>
      <c r="AD25" s="174"/>
      <c r="AE25" s="174"/>
      <c r="AF25" s="174"/>
      <c r="AG25" s="174"/>
      <c r="AH25" s="174"/>
      <c r="AI25" s="175"/>
    </row>
    <row r="26" spans="1:35" ht="36.75" customHeight="1" thickTop="1" thickBot="1">
      <c r="A26" s="171"/>
      <c r="B26" s="116"/>
      <c r="C26" s="117"/>
      <c r="D26" s="117"/>
      <c r="E26" s="117" t="s">
        <v>82</v>
      </c>
      <c r="F26" s="117"/>
      <c r="G26" s="117"/>
      <c r="H26" s="117"/>
      <c r="I26" s="117"/>
      <c r="J26" s="117"/>
      <c r="K26" s="118"/>
      <c r="L26" s="13"/>
      <c r="M26" s="136"/>
      <c r="N26" s="188"/>
      <c r="O26" s="189"/>
      <c r="P26" s="190"/>
      <c r="Q26" s="195" t="s">
        <v>83</v>
      </c>
      <c r="R26" s="162"/>
      <c r="S26" s="116"/>
      <c r="T26" s="195" t="s">
        <v>84</v>
      </c>
      <c r="U26" s="162"/>
      <c r="V26" s="162"/>
      <c r="W26" s="196"/>
      <c r="Y26" s="145"/>
      <c r="Z26" s="167"/>
      <c r="AA26" s="168"/>
      <c r="AB26" s="168"/>
      <c r="AC26" s="197" t="s">
        <v>85</v>
      </c>
      <c r="AD26" s="198"/>
      <c r="AE26" s="198"/>
      <c r="AF26" s="198"/>
      <c r="AG26" s="198"/>
      <c r="AH26" s="198"/>
      <c r="AI26" s="199"/>
    </row>
    <row r="27" spans="1:35" ht="30" thickTop="1" thickBot="1">
      <c r="A27" s="171"/>
      <c r="B27" s="116" t="s">
        <v>86</v>
      </c>
      <c r="C27" s="117"/>
      <c r="D27" s="117"/>
      <c r="E27" s="117" t="s">
        <v>20</v>
      </c>
      <c r="F27" s="117"/>
      <c r="G27" s="117"/>
      <c r="H27" s="117" t="s">
        <v>21</v>
      </c>
      <c r="I27" s="117"/>
      <c r="J27" s="117"/>
      <c r="K27" s="118"/>
      <c r="L27" s="13" t="s">
        <v>87</v>
      </c>
      <c r="M27" s="136"/>
      <c r="N27" s="191" t="s">
        <v>87</v>
      </c>
      <c r="O27" s="192"/>
      <c r="P27" s="193"/>
      <c r="Q27" s="163" t="s">
        <v>23</v>
      </c>
      <c r="R27" s="164"/>
      <c r="S27" s="165"/>
      <c r="T27" s="163" t="s">
        <v>24</v>
      </c>
      <c r="U27" s="164"/>
      <c r="V27" s="164"/>
      <c r="W27" s="166"/>
      <c r="Y27" s="145"/>
      <c r="Z27" s="167" t="s">
        <v>88</v>
      </c>
      <c r="AA27" s="168"/>
      <c r="AB27" s="168"/>
      <c r="AC27" s="200" t="s">
        <v>46</v>
      </c>
      <c r="AD27" s="201"/>
      <c r="AE27" s="201"/>
      <c r="AF27" s="201"/>
      <c r="AG27" s="201"/>
      <c r="AH27" s="201"/>
      <c r="AI27" s="202"/>
    </row>
    <row r="28" spans="1:35" ht="36.75" customHeight="1" thickTop="1" thickBot="1">
      <c r="A28" s="171"/>
      <c r="B28" s="116"/>
      <c r="C28" s="117"/>
      <c r="D28" s="117"/>
      <c r="E28" s="117" t="s">
        <v>82</v>
      </c>
      <c r="F28" s="117"/>
      <c r="G28" s="117"/>
      <c r="H28" s="117"/>
      <c r="I28" s="117"/>
      <c r="J28" s="117"/>
      <c r="K28" s="118"/>
      <c r="L28" s="13"/>
      <c r="M28" s="136"/>
      <c r="N28" s="188"/>
      <c r="O28" s="189"/>
      <c r="P28" s="190"/>
      <c r="Q28" s="195" t="str">
        <f>Q26</f>
        <v xml:space="preserve">If not, what do you need? 
</v>
      </c>
      <c r="R28" s="162"/>
      <c r="S28" s="116"/>
      <c r="T28" s="195" t="s">
        <v>84</v>
      </c>
      <c r="U28" s="162"/>
      <c r="V28" s="162"/>
      <c r="W28" s="196"/>
      <c r="Y28" s="145"/>
      <c r="Z28" s="167"/>
      <c r="AA28" s="168"/>
      <c r="AB28" s="168"/>
      <c r="AC28" s="197" t="s">
        <v>85</v>
      </c>
      <c r="AD28" s="198"/>
      <c r="AE28" s="198"/>
      <c r="AF28" s="198"/>
      <c r="AG28" s="198"/>
      <c r="AH28" s="198"/>
      <c r="AI28" s="199"/>
    </row>
    <row r="29" spans="1:35" ht="44.25" thickTop="1" thickBot="1">
      <c r="A29" s="171"/>
      <c r="B29" s="116" t="s">
        <v>89</v>
      </c>
      <c r="C29" s="117"/>
      <c r="D29" s="117"/>
      <c r="E29" s="117" t="s">
        <v>20</v>
      </c>
      <c r="F29" s="117"/>
      <c r="G29" s="117"/>
      <c r="H29" s="117" t="s">
        <v>21</v>
      </c>
      <c r="I29" s="117"/>
      <c r="J29" s="117"/>
      <c r="K29" s="118"/>
      <c r="L29" s="13" t="s">
        <v>90</v>
      </c>
      <c r="M29" s="136"/>
      <c r="N29" s="191" t="s">
        <v>90</v>
      </c>
      <c r="O29" s="192"/>
      <c r="P29" s="193"/>
      <c r="Q29" s="163" t="s">
        <v>23</v>
      </c>
      <c r="R29" s="164"/>
      <c r="S29" s="165"/>
      <c r="T29" s="163" t="s">
        <v>24</v>
      </c>
      <c r="U29" s="164"/>
      <c r="V29" s="164"/>
      <c r="W29" s="166"/>
      <c r="Y29" s="145"/>
      <c r="Z29" s="167" t="s">
        <v>91</v>
      </c>
      <c r="AA29" s="168"/>
      <c r="AB29" s="168"/>
      <c r="AC29" s="200" t="s">
        <v>46</v>
      </c>
      <c r="AD29" s="201"/>
      <c r="AE29" s="201"/>
      <c r="AF29" s="201"/>
      <c r="AG29" s="201"/>
      <c r="AH29" s="201"/>
      <c r="AI29" s="202"/>
    </row>
    <row r="30" spans="1:35" ht="40.5" customHeight="1" thickTop="1" thickBot="1">
      <c r="A30" s="171"/>
      <c r="B30" s="116"/>
      <c r="C30" s="117"/>
      <c r="D30" s="117"/>
      <c r="E30" s="117" t="s">
        <v>82</v>
      </c>
      <c r="F30" s="117"/>
      <c r="G30" s="117"/>
      <c r="H30" s="117"/>
      <c r="I30" s="117"/>
      <c r="J30" s="117"/>
      <c r="K30" s="118"/>
      <c r="L30" s="13"/>
      <c r="M30" s="137"/>
      <c r="N30" s="205"/>
      <c r="O30" s="206"/>
      <c r="P30" s="207"/>
      <c r="Q30" s="203" t="str">
        <f>Q26</f>
        <v xml:space="preserve">If not, what do you need? 
</v>
      </c>
      <c r="R30" s="147"/>
      <c r="S30" s="148"/>
      <c r="T30" s="179" t="s">
        <v>92</v>
      </c>
      <c r="U30" s="180"/>
      <c r="V30" s="180"/>
      <c r="W30" s="181"/>
      <c r="Y30" s="145"/>
      <c r="Z30" s="153"/>
      <c r="AA30" s="154"/>
      <c r="AB30" s="154"/>
      <c r="AC30" s="204" t="s">
        <v>93</v>
      </c>
      <c r="AD30" s="183"/>
      <c r="AE30" s="183"/>
      <c r="AF30" s="183"/>
      <c r="AG30" s="183"/>
      <c r="AH30" s="183"/>
      <c r="AI30" s="184"/>
    </row>
    <row r="31" spans="1:35" ht="20.25" thickTop="1" thickBot="1">
      <c r="A31" s="171" t="s">
        <v>94</v>
      </c>
      <c r="B31" s="116" t="s">
        <v>95</v>
      </c>
      <c r="C31" s="117"/>
      <c r="D31" s="117"/>
      <c r="E31" s="117" t="s">
        <v>20</v>
      </c>
      <c r="F31" s="117"/>
      <c r="G31" s="117"/>
      <c r="H31" s="117" t="s">
        <v>21</v>
      </c>
      <c r="I31" s="117"/>
      <c r="J31" s="117"/>
      <c r="K31" s="118"/>
      <c r="L31" s="13"/>
      <c r="M31" s="135" t="s">
        <v>96</v>
      </c>
      <c r="N31" s="138" t="s">
        <v>97</v>
      </c>
      <c r="O31" s="139"/>
      <c r="P31" s="140"/>
      <c r="Q31" s="141" t="s">
        <v>23</v>
      </c>
      <c r="R31" s="142"/>
      <c r="S31" s="143"/>
      <c r="T31" s="141" t="s">
        <v>24</v>
      </c>
      <c r="U31" s="142"/>
      <c r="V31" s="142"/>
      <c r="W31" s="144"/>
      <c r="Y31" s="145" t="s">
        <v>98</v>
      </c>
      <c r="Z31" s="157" t="s">
        <v>99</v>
      </c>
      <c r="AA31" s="158"/>
      <c r="AB31" s="158"/>
      <c r="AC31" s="159"/>
      <c r="AD31" s="159"/>
      <c r="AE31" s="159"/>
      <c r="AF31" s="159" t="s">
        <v>46</v>
      </c>
      <c r="AG31" s="159"/>
      <c r="AH31" s="159"/>
      <c r="AI31" s="160"/>
    </row>
    <row r="32" spans="1:35" ht="25.5" customHeight="1" thickTop="1" thickBot="1">
      <c r="A32" s="171"/>
      <c r="B32" s="116" t="s">
        <v>100</v>
      </c>
      <c r="C32" s="117"/>
      <c r="D32" s="117"/>
      <c r="E32" s="117" t="s">
        <v>20</v>
      </c>
      <c r="F32" s="117"/>
      <c r="G32" s="117"/>
      <c r="H32" s="117" t="s">
        <v>21</v>
      </c>
      <c r="I32" s="117"/>
      <c r="J32" s="117"/>
      <c r="K32" s="118"/>
      <c r="L32" s="13"/>
      <c r="M32" s="136"/>
      <c r="N32" s="161" t="s">
        <v>101</v>
      </c>
      <c r="O32" s="162"/>
      <c r="P32" s="116"/>
      <c r="Q32" s="163" t="s">
        <v>23</v>
      </c>
      <c r="R32" s="164"/>
      <c r="S32" s="165"/>
      <c r="T32" s="163" t="s">
        <v>24</v>
      </c>
      <c r="U32" s="164"/>
      <c r="V32" s="164"/>
      <c r="W32" s="166"/>
      <c r="Y32" s="145"/>
      <c r="Z32" s="167" t="s">
        <v>102</v>
      </c>
      <c r="AA32" s="168"/>
      <c r="AB32" s="168"/>
      <c r="AC32" s="169" t="s">
        <v>43</v>
      </c>
      <c r="AD32" s="169"/>
      <c r="AE32" s="169"/>
      <c r="AF32" s="169"/>
      <c r="AG32" s="169"/>
      <c r="AH32" s="169"/>
      <c r="AI32" s="170"/>
    </row>
    <row r="33" spans="1:35" ht="36" customHeight="1" thickTop="1" thickBot="1">
      <c r="A33" s="171"/>
      <c r="B33" s="116" t="s">
        <v>103</v>
      </c>
      <c r="C33" s="117"/>
      <c r="D33" s="117"/>
      <c r="E33" s="117" t="s">
        <v>20</v>
      </c>
      <c r="F33" s="117"/>
      <c r="G33" s="117"/>
      <c r="H33" s="117" t="s">
        <v>21</v>
      </c>
      <c r="I33" s="117"/>
      <c r="J33" s="117"/>
      <c r="K33" s="118"/>
      <c r="L33" s="13"/>
      <c r="M33" s="137"/>
      <c r="N33" s="146" t="s">
        <v>104</v>
      </c>
      <c r="O33" s="147"/>
      <c r="P33" s="148"/>
      <c r="Q33" s="149" t="s">
        <v>23</v>
      </c>
      <c r="R33" s="150"/>
      <c r="S33" s="151"/>
      <c r="T33" s="149" t="s">
        <v>24</v>
      </c>
      <c r="U33" s="150"/>
      <c r="V33" s="150"/>
      <c r="W33" s="152"/>
      <c r="Y33" s="145"/>
      <c r="Z33" s="153" t="s">
        <v>105</v>
      </c>
      <c r="AA33" s="154"/>
      <c r="AB33" s="154"/>
      <c r="AC33" s="155" t="s">
        <v>43</v>
      </c>
      <c r="AD33" s="155"/>
      <c r="AE33" s="155"/>
      <c r="AF33" s="155"/>
      <c r="AG33" s="155"/>
      <c r="AH33" s="155"/>
      <c r="AI33" s="156"/>
    </row>
    <row r="34" spans="1:35" ht="30" customHeight="1" thickTop="1" thickBot="1">
      <c r="A34" s="16"/>
      <c r="B34" s="21"/>
      <c r="C34" s="22"/>
      <c r="D34" s="22"/>
      <c r="E34" s="22"/>
      <c r="F34" s="22"/>
      <c r="G34" s="22"/>
      <c r="H34" s="22"/>
      <c r="I34" s="22"/>
      <c r="J34" s="22"/>
      <c r="K34" s="23"/>
      <c r="L34" s="13"/>
      <c r="M34" s="135" t="s">
        <v>106</v>
      </c>
      <c r="N34" s="138" t="s">
        <v>107</v>
      </c>
      <c r="O34" s="139"/>
      <c r="P34" s="140"/>
      <c r="Q34" s="141" t="s">
        <v>23</v>
      </c>
      <c r="R34" s="142"/>
      <c r="S34" s="143"/>
      <c r="T34" s="141" t="s">
        <v>24</v>
      </c>
      <c r="U34" s="142"/>
      <c r="V34" s="142"/>
      <c r="W34" s="144"/>
      <c r="Y34" s="145" t="s">
        <v>108</v>
      </c>
      <c r="Z34" s="157" t="s">
        <v>109</v>
      </c>
      <c r="AA34" s="158"/>
      <c r="AB34" s="158"/>
      <c r="AC34" s="159" t="s">
        <v>43</v>
      </c>
      <c r="AD34" s="159"/>
      <c r="AE34" s="159"/>
      <c r="AF34" s="159"/>
      <c r="AG34" s="159"/>
      <c r="AH34" s="159"/>
      <c r="AI34" s="160"/>
    </row>
    <row r="35" spans="1:35" ht="38.25" customHeight="1" thickTop="1" thickBot="1">
      <c r="A35" s="16"/>
      <c r="B35" s="21"/>
      <c r="C35" s="22"/>
      <c r="D35" s="22"/>
      <c r="E35" s="22"/>
      <c r="F35" s="22"/>
      <c r="G35" s="22"/>
      <c r="H35" s="22"/>
      <c r="I35" s="22"/>
      <c r="J35" s="22"/>
      <c r="K35" s="23"/>
      <c r="L35" s="13"/>
      <c r="M35" s="136"/>
      <c r="N35" s="161" t="s">
        <v>110</v>
      </c>
      <c r="O35" s="162"/>
      <c r="P35" s="116"/>
      <c r="Q35" s="163" t="s">
        <v>23</v>
      </c>
      <c r="R35" s="164"/>
      <c r="S35" s="165"/>
      <c r="T35" s="163" t="s">
        <v>24</v>
      </c>
      <c r="U35" s="164"/>
      <c r="V35" s="164"/>
      <c r="W35" s="166"/>
      <c r="Y35" s="145"/>
      <c r="Z35" s="167" t="s">
        <v>111</v>
      </c>
      <c r="AA35" s="168"/>
      <c r="AB35" s="168"/>
      <c r="AC35" s="169" t="s">
        <v>43</v>
      </c>
      <c r="AD35" s="169"/>
      <c r="AE35" s="169"/>
      <c r="AF35" s="169"/>
      <c r="AG35" s="169"/>
      <c r="AH35" s="169"/>
      <c r="AI35" s="170"/>
    </row>
    <row r="36" spans="1:35" ht="38.25" customHeight="1" thickTop="1" thickBot="1">
      <c r="A36" s="16"/>
      <c r="B36" s="21"/>
      <c r="C36" s="22"/>
      <c r="D36" s="22"/>
      <c r="E36" s="22"/>
      <c r="F36" s="22"/>
      <c r="G36" s="22"/>
      <c r="H36" s="22"/>
      <c r="I36" s="22"/>
      <c r="J36" s="22"/>
      <c r="K36" s="23"/>
      <c r="L36" s="13"/>
      <c r="M36" s="136"/>
      <c r="N36" s="161" t="s">
        <v>112</v>
      </c>
      <c r="O36" s="162"/>
      <c r="P36" s="116"/>
      <c r="Q36" s="163" t="s">
        <v>23</v>
      </c>
      <c r="R36" s="164"/>
      <c r="S36" s="165"/>
      <c r="T36" s="163" t="s">
        <v>24</v>
      </c>
      <c r="U36" s="164"/>
      <c r="V36" s="164"/>
      <c r="W36" s="166"/>
      <c r="Y36" s="145"/>
      <c r="Z36" s="167" t="s">
        <v>113</v>
      </c>
      <c r="AA36" s="168"/>
      <c r="AB36" s="168"/>
      <c r="AC36" s="169"/>
      <c r="AD36" s="169"/>
      <c r="AE36" s="169"/>
      <c r="AF36" s="169" t="s">
        <v>46</v>
      </c>
      <c r="AG36" s="169"/>
      <c r="AH36" s="169"/>
      <c r="AI36" s="170"/>
    </row>
    <row r="37" spans="1:35" ht="42.75" customHeight="1" thickTop="1" thickBot="1">
      <c r="A37" s="16"/>
      <c r="B37" s="21"/>
      <c r="C37" s="22"/>
      <c r="D37" s="22"/>
      <c r="E37" s="22"/>
      <c r="F37" s="22"/>
      <c r="G37" s="22"/>
      <c r="H37" s="22"/>
      <c r="I37" s="22"/>
      <c r="J37" s="22"/>
      <c r="K37" s="23"/>
      <c r="L37" s="13"/>
      <c r="M37" s="137"/>
      <c r="N37" s="146" t="s">
        <v>114</v>
      </c>
      <c r="O37" s="147"/>
      <c r="P37" s="148"/>
      <c r="Q37" s="149" t="s">
        <v>23</v>
      </c>
      <c r="R37" s="150"/>
      <c r="S37" s="151"/>
      <c r="T37" s="149" t="s">
        <v>24</v>
      </c>
      <c r="U37" s="150"/>
      <c r="V37" s="150"/>
      <c r="W37" s="152"/>
      <c r="Y37" s="145"/>
      <c r="Z37" s="153" t="s">
        <v>115</v>
      </c>
      <c r="AA37" s="154"/>
      <c r="AB37" s="154"/>
      <c r="AC37" s="155"/>
      <c r="AD37" s="155"/>
      <c r="AE37" s="155"/>
      <c r="AF37" s="155" t="s">
        <v>46</v>
      </c>
      <c r="AG37" s="155"/>
      <c r="AH37" s="155"/>
      <c r="AI37" s="156"/>
    </row>
    <row r="38" spans="1:35" ht="43.5" customHeight="1" thickTop="1" thickBot="1">
      <c r="A38" s="16" t="s">
        <v>116</v>
      </c>
      <c r="B38" s="21" t="s">
        <v>95</v>
      </c>
      <c r="C38" s="117" t="s">
        <v>20</v>
      </c>
      <c r="D38" s="117"/>
      <c r="E38" s="117" t="s">
        <v>21</v>
      </c>
      <c r="F38" s="117"/>
      <c r="G38" s="22" t="s">
        <v>117</v>
      </c>
      <c r="H38" s="117" t="s">
        <v>20</v>
      </c>
      <c r="I38" s="117"/>
      <c r="J38" s="117"/>
      <c r="K38" s="23" t="s">
        <v>21</v>
      </c>
      <c r="L38" s="13"/>
      <c r="M38" s="14" t="s">
        <v>118</v>
      </c>
      <c r="N38" s="112" t="s">
        <v>119</v>
      </c>
      <c r="O38" s="113"/>
      <c r="P38" s="114"/>
      <c r="Q38" s="17" t="s">
        <v>23</v>
      </c>
      <c r="R38" s="17" t="s">
        <v>24</v>
      </c>
      <c r="S38" s="112" t="s">
        <v>120</v>
      </c>
      <c r="T38" s="113"/>
      <c r="U38" s="114"/>
      <c r="V38" s="17" t="s">
        <v>23</v>
      </c>
      <c r="W38" s="17" t="s">
        <v>24</v>
      </c>
      <c r="Y38" s="15" t="s">
        <v>121</v>
      </c>
      <c r="Z38" s="210" t="s">
        <v>122</v>
      </c>
      <c r="AA38" s="210"/>
      <c r="AB38" s="210"/>
      <c r="AC38" s="24" t="s">
        <v>43</v>
      </c>
      <c r="AD38" s="24"/>
      <c r="AE38" s="210" t="s">
        <v>123</v>
      </c>
      <c r="AF38" s="210"/>
      <c r="AG38" s="210"/>
      <c r="AH38" s="24" t="s">
        <v>43</v>
      </c>
      <c r="AI38" s="24"/>
    </row>
    <row r="39" spans="1:35" ht="30.75" customHeight="1" thickTop="1" thickBot="1">
      <c r="A39" s="171" t="s">
        <v>124</v>
      </c>
      <c r="B39" s="211" t="s">
        <v>125</v>
      </c>
      <c r="C39" s="212"/>
      <c r="D39" s="212" t="s">
        <v>126</v>
      </c>
      <c r="E39" s="212"/>
      <c r="F39" s="212"/>
      <c r="G39" s="212" t="s">
        <v>127</v>
      </c>
      <c r="H39" s="212"/>
      <c r="I39" s="212" t="s">
        <v>128</v>
      </c>
      <c r="J39" s="212"/>
      <c r="K39" s="213"/>
      <c r="L39" s="25"/>
      <c r="M39" s="135" t="s">
        <v>129</v>
      </c>
      <c r="N39" s="214" t="s">
        <v>130</v>
      </c>
      <c r="O39" s="215"/>
      <c r="P39" s="216" t="s">
        <v>131</v>
      </c>
      <c r="Q39" s="217"/>
      <c r="R39" s="215"/>
      <c r="S39" s="216" t="s">
        <v>132</v>
      </c>
      <c r="T39" s="215"/>
      <c r="U39" s="216" t="s">
        <v>133</v>
      </c>
      <c r="V39" s="217"/>
      <c r="W39" s="225"/>
      <c r="Y39" s="145" t="s">
        <v>134</v>
      </c>
      <c r="Z39" s="226" t="s">
        <v>135</v>
      </c>
      <c r="AA39" s="208"/>
      <c r="AB39" s="208" t="s">
        <v>136</v>
      </c>
      <c r="AC39" s="208"/>
      <c r="AD39" s="208"/>
      <c r="AE39" s="208" t="s">
        <v>137</v>
      </c>
      <c r="AF39" s="208"/>
      <c r="AG39" s="208" t="s">
        <v>138</v>
      </c>
      <c r="AH39" s="208"/>
      <c r="AI39" s="209"/>
    </row>
    <row r="40" spans="1:35" ht="181.5" customHeight="1" thickTop="1" thickBot="1">
      <c r="A40" s="171"/>
      <c r="B40" s="218" t="s">
        <v>139</v>
      </c>
      <c r="C40" s="219"/>
      <c r="D40" s="219" t="s">
        <v>140</v>
      </c>
      <c r="E40" s="219"/>
      <c r="F40" s="219"/>
      <c r="G40" s="219" t="s">
        <v>140</v>
      </c>
      <c r="H40" s="219"/>
      <c r="I40" s="219" t="s">
        <v>140</v>
      </c>
      <c r="J40" s="219"/>
      <c r="K40" s="220"/>
      <c r="L40" s="26"/>
      <c r="M40" s="137"/>
      <c r="N40" s="221"/>
      <c r="O40" s="222"/>
      <c r="P40" s="223"/>
      <c r="Q40" s="224"/>
      <c r="R40" s="222"/>
      <c r="S40" s="223"/>
      <c r="T40" s="222"/>
      <c r="U40" s="223"/>
      <c r="V40" s="224"/>
      <c r="W40" s="233"/>
      <c r="Y40" s="145"/>
      <c r="Z40" s="234" t="str">
        <f>'Форма-отчета 22'!E225</f>
        <v>Высокий спрос на внутреннем рынке
Продукция проекта не имеет срока хранения
Производится по заказу клиента</v>
      </c>
      <c r="AA40" s="235"/>
      <c r="AB40" s="236" t="str">
        <f>'Форма-отчета 22'!E226</f>
        <v>Реализация продукции требует передачи её на основе консигнационых соглашений.</v>
      </c>
      <c r="AC40" s="235"/>
      <c r="AD40" s="235"/>
      <c r="AE40" s="236" t="str">
        <f>'Форма-отчета 22'!E227</f>
        <v xml:space="preserve">Наличие широкого круга потребителей, возможности расширения ассортимента продукции
</v>
      </c>
      <c r="AF40" s="235"/>
      <c r="AG40" s="236" t="str">
        <f>'Форма-отчета 22'!E228</f>
        <v>Высокая конкуренция
Наличие на рынке аналогичной продукции из полимерного сырья</v>
      </c>
      <c r="AH40" s="235"/>
      <c r="AI40" s="237"/>
    </row>
    <row r="41" spans="1:35" ht="38.25" customHeight="1" thickTop="1" thickBot="1">
      <c r="A41" s="171" t="s">
        <v>141</v>
      </c>
      <c r="B41" s="116" t="s">
        <v>142</v>
      </c>
      <c r="C41" s="117"/>
      <c r="D41" s="117"/>
      <c r="E41" s="117"/>
      <c r="F41" s="117"/>
      <c r="G41" s="117" t="s">
        <v>143</v>
      </c>
      <c r="H41" s="117"/>
      <c r="I41" s="117"/>
      <c r="J41" s="117"/>
      <c r="K41" s="118"/>
      <c r="L41" s="13"/>
      <c r="M41" s="27" t="s">
        <v>144</v>
      </c>
      <c r="N41" s="241">
        <f>'[38]Форма-отчета 16'!E225</f>
        <v>0.10839873986813564</v>
      </c>
      <c r="O41" s="242"/>
      <c r="P41" s="242"/>
      <c r="Q41" s="242"/>
      <c r="R41" s="242"/>
      <c r="S41" s="242"/>
      <c r="T41" s="242"/>
      <c r="U41" s="242"/>
      <c r="V41" s="242"/>
      <c r="W41" s="243"/>
      <c r="Y41" s="28" t="s">
        <v>145</v>
      </c>
      <c r="Z41" s="227">
        <f>'Форма-отчета 22'!E218</f>
        <v>0.51648853494845381</v>
      </c>
      <c r="AA41" s="227"/>
      <c r="AB41" s="227"/>
      <c r="AC41" s="227"/>
      <c r="AD41" s="227"/>
      <c r="AE41" s="227"/>
      <c r="AF41" s="227"/>
      <c r="AG41" s="227"/>
      <c r="AH41" s="227"/>
      <c r="AI41" s="227"/>
    </row>
    <row r="42" spans="1:35" ht="41.25" customHeight="1" thickTop="1" thickBot="1">
      <c r="A42" s="171"/>
      <c r="B42" s="21"/>
      <c r="C42" s="22"/>
      <c r="D42" s="22"/>
      <c r="E42" s="22"/>
      <c r="F42" s="22"/>
      <c r="G42" s="22"/>
      <c r="H42" s="22"/>
      <c r="I42" s="22"/>
      <c r="J42" s="22"/>
      <c r="K42" s="23"/>
      <c r="L42" s="13"/>
      <c r="M42" s="27" t="s">
        <v>146</v>
      </c>
      <c r="N42" s="123">
        <f>'[38]Форма-отчета 16'!E226</f>
        <v>958739.36945756758</v>
      </c>
      <c r="O42" s="124"/>
      <c r="P42" s="124"/>
      <c r="Q42" s="124"/>
      <c r="R42" s="124"/>
      <c r="S42" s="124"/>
      <c r="T42" s="124"/>
      <c r="U42" s="124"/>
      <c r="V42" s="124"/>
      <c r="W42" s="125"/>
      <c r="Y42" s="28" t="s">
        <v>147</v>
      </c>
      <c r="Z42" s="228">
        <f>'Форма-отчета 22'!E219</f>
        <v>1603196.7978657018</v>
      </c>
      <c r="AA42" s="115"/>
      <c r="AB42" s="115"/>
      <c r="AC42" s="115"/>
      <c r="AD42" s="115"/>
      <c r="AE42" s="115"/>
      <c r="AF42" s="115"/>
      <c r="AG42" s="115"/>
      <c r="AH42" s="115"/>
      <c r="AI42" s="115"/>
    </row>
    <row r="43" spans="1:35" ht="42" customHeight="1" thickTop="1" thickBot="1">
      <c r="A43" s="171"/>
      <c r="B43" s="21"/>
      <c r="C43" s="22"/>
      <c r="D43" s="22"/>
      <c r="E43" s="22"/>
      <c r="F43" s="22"/>
      <c r="G43" s="22"/>
      <c r="H43" s="22"/>
      <c r="I43" s="22"/>
      <c r="J43" s="22"/>
      <c r="K43" s="23"/>
      <c r="L43" s="13"/>
      <c r="M43" s="27" t="s">
        <v>148</v>
      </c>
      <c r="N43" s="229">
        <f>'[38]Форма-отчета 16'!E227</f>
        <v>1.2552798753725618</v>
      </c>
      <c r="O43" s="230"/>
      <c r="P43" s="230"/>
      <c r="Q43" s="230"/>
      <c r="R43" s="230"/>
      <c r="S43" s="230"/>
      <c r="T43" s="230"/>
      <c r="U43" s="230"/>
      <c r="V43" s="230"/>
      <c r="W43" s="231"/>
      <c r="Y43" s="28" t="s">
        <v>149</v>
      </c>
      <c r="Z43" s="232">
        <f>'Форма-отчета 22'!E220</f>
        <v>6.7504366774223454</v>
      </c>
      <c r="AA43" s="115"/>
      <c r="AB43" s="115"/>
      <c r="AC43" s="115"/>
      <c r="AD43" s="115"/>
      <c r="AE43" s="115"/>
      <c r="AF43" s="115"/>
      <c r="AG43" s="115"/>
      <c r="AH43" s="115"/>
      <c r="AI43" s="115"/>
    </row>
    <row r="44" spans="1:35" ht="42.75" customHeight="1" thickTop="1" thickBot="1">
      <c r="A44" s="171" t="s">
        <v>150</v>
      </c>
      <c r="B44" s="116" t="s">
        <v>151</v>
      </c>
      <c r="C44" s="117"/>
      <c r="D44" s="117"/>
      <c r="E44" s="117" t="s">
        <v>20</v>
      </c>
      <c r="F44" s="117"/>
      <c r="G44" s="117"/>
      <c r="H44" s="117" t="s">
        <v>21</v>
      </c>
      <c r="I44" s="117"/>
      <c r="J44" s="117"/>
      <c r="K44" s="118"/>
      <c r="L44" s="13"/>
      <c r="M44" s="238" t="s">
        <v>152</v>
      </c>
      <c r="N44" s="138" t="s">
        <v>153</v>
      </c>
      <c r="O44" s="139"/>
      <c r="P44" s="140"/>
      <c r="Q44" s="250">
        <f>'[38]Форма-отчета 16'!E216</f>
        <v>1080875</v>
      </c>
      <c r="R44" s="251"/>
      <c r="S44" s="251"/>
      <c r="T44" s="251"/>
      <c r="U44" s="251"/>
      <c r="V44" s="251"/>
      <c r="W44" s="252"/>
      <c r="Y44" s="145" t="s">
        <v>154</v>
      </c>
      <c r="Z44" s="157" t="str">
        <f>'[38]Форма-отчета 16'!D216</f>
        <v>Вклад местного инвестора (инициатора), $</v>
      </c>
      <c r="AA44" s="158"/>
      <c r="AB44" s="158"/>
      <c r="AC44" s="253">
        <f>'Форма-отчета 22'!E192</f>
        <v>80116.052742857137</v>
      </c>
      <c r="AD44" s="254"/>
      <c r="AE44" s="254"/>
      <c r="AF44" s="254"/>
      <c r="AG44" s="254"/>
      <c r="AH44" s="254"/>
      <c r="AI44" s="255"/>
    </row>
    <row r="45" spans="1:35" ht="38.25" customHeight="1" thickTop="1" thickBot="1">
      <c r="A45" s="171"/>
      <c r="B45" s="116" t="s">
        <v>155</v>
      </c>
      <c r="C45" s="117"/>
      <c r="D45" s="117"/>
      <c r="E45" s="117" t="s">
        <v>20</v>
      </c>
      <c r="F45" s="117"/>
      <c r="G45" s="117"/>
      <c r="H45" s="117" t="s">
        <v>21</v>
      </c>
      <c r="I45" s="117"/>
      <c r="J45" s="117"/>
      <c r="K45" s="118"/>
      <c r="L45" s="13"/>
      <c r="M45" s="239"/>
      <c r="N45" s="256" t="s">
        <v>156</v>
      </c>
      <c r="O45" s="257"/>
      <c r="P45" s="258"/>
      <c r="Q45" s="259">
        <f>'[38]Форма-отчета 16'!E217</f>
        <v>2183014</v>
      </c>
      <c r="R45" s="260"/>
      <c r="S45" s="260"/>
      <c r="T45" s="260"/>
      <c r="U45" s="260"/>
      <c r="V45" s="260"/>
      <c r="W45" s="261"/>
      <c r="Y45" s="145"/>
      <c r="Z45" s="262" t="str">
        <f>'[38]Форма-отчета 16'!D217</f>
        <v>Вклад иностранного инвестора, $</v>
      </c>
      <c r="AA45" s="168"/>
      <c r="AB45" s="168"/>
      <c r="AC45" s="244">
        <f>'Форма-отчета 22'!E193</f>
        <v>199289.86439999999</v>
      </c>
      <c r="AD45" s="245"/>
      <c r="AE45" s="245"/>
      <c r="AF45" s="245"/>
      <c r="AG45" s="245"/>
      <c r="AH45" s="245"/>
      <c r="AI45" s="246"/>
    </row>
    <row r="46" spans="1:35" ht="31.5" customHeight="1" thickTop="1" thickBot="1">
      <c r="A46" s="171"/>
      <c r="B46" s="116" t="s">
        <v>157</v>
      </c>
      <c r="C46" s="117"/>
      <c r="D46" s="117"/>
      <c r="E46" s="117" t="s">
        <v>20</v>
      </c>
      <c r="F46" s="117"/>
      <c r="G46" s="117"/>
      <c r="H46" s="117" t="s">
        <v>21</v>
      </c>
      <c r="I46" s="117"/>
      <c r="J46" s="117"/>
      <c r="K46" s="118"/>
      <c r="L46" s="13"/>
      <c r="M46" s="240"/>
      <c r="N46" s="146" t="s">
        <v>158</v>
      </c>
      <c r="O46" s="147"/>
      <c r="P46" s="148"/>
      <c r="Q46" s="247">
        <f>'[38]Форма-отчета 16'!E218</f>
        <v>0</v>
      </c>
      <c r="R46" s="248"/>
      <c r="S46" s="248"/>
      <c r="T46" s="248"/>
      <c r="U46" s="248"/>
      <c r="V46" s="248"/>
      <c r="W46" s="249"/>
      <c r="Y46" s="145"/>
      <c r="Z46" s="167" t="s">
        <v>159</v>
      </c>
      <c r="AA46" s="168"/>
      <c r="AB46" s="168"/>
      <c r="AC46" s="244">
        <f>'Форма-отчета 22'!E194</f>
        <v>0</v>
      </c>
      <c r="AD46" s="245"/>
      <c r="AE46" s="245"/>
      <c r="AF46" s="245"/>
      <c r="AG46" s="245"/>
      <c r="AH46" s="245"/>
      <c r="AI46" s="246"/>
    </row>
    <row r="47" spans="1:35" ht="39" customHeight="1" thickTop="1" thickBot="1">
      <c r="A47" s="16"/>
      <c r="B47" s="21"/>
      <c r="C47" s="22"/>
      <c r="D47" s="22"/>
      <c r="E47" s="22"/>
      <c r="F47" s="22"/>
      <c r="G47" s="22"/>
      <c r="H47" s="22"/>
      <c r="I47" s="22"/>
      <c r="J47" s="22"/>
      <c r="K47" s="23"/>
      <c r="L47" s="13"/>
      <c r="M47" s="135" t="s">
        <v>160</v>
      </c>
      <c r="N47" s="279" t="s">
        <v>161</v>
      </c>
      <c r="O47" s="280"/>
      <c r="P47" s="281"/>
      <c r="Q47" s="279" t="s">
        <v>162</v>
      </c>
      <c r="R47" s="280"/>
      <c r="S47" s="281"/>
      <c r="T47" s="279" t="s">
        <v>163</v>
      </c>
      <c r="U47" s="280"/>
      <c r="V47" s="280"/>
      <c r="W47" s="281"/>
      <c r="Y47" s="145" t="s">
        <v>164</v>
      </c>
      <c r="Z47" s="263" t="s">
        <v>165</v>
      </c>
      <c r="AA47" s="264"/>
      <c r="AB47" s="265"/>
      <c r="AC47" s="263" t="s">
        <v>166</v>
      </c>
      <c r="AD47" s="264"/>
      <c r="AE47" s="265"/>
      <c r="AF47" s="266" t="s">
        <v>167</v>
      </c>
      <c r="AG47" s="264"/>
      <c r="AH47" s="264"/>
      <c r="AI47" s="265"/>
    </row>
    <row r="48" spans="1:35" ht="51" customHeight="1" thickTop="1" thickBot="1">
      <c r="A48" s="16"/>
      <c r="B48" s="21"/>
      <c r="C48" s="22"/>
      <c r="D48" s="22"/>
      <c r="E48" s="22"/>
      <c r="F48" s="22"/>
      <c r="G48" s="22"/>
      <c r="H48" s="22"/>
      <c r="I48" s="22"/>
      <c r="J48" s="22"/>
      <c r="K48" s="23"/>
      <c r="L48" s="13"/>
      <c r="M48" s="137"/>
      <c r="N48" s="29" t="s">
        <v>168</v>
      </c>
      <c r="O48" s="267" t="s">
        <v>169</v>
      </c>
      <c r="P48" s="268"/>
      <c r="Q48" s="29" t="s">
        <v>168</v>
      </c>
      <c r="R48" s="267" t="s">
        <v>170</v>
      </c>
      <c r="S48" s="268"/>
      <c r="T48" s="29" t="s">
        <v>168</v>
      </c>
      <c r="U48" s="269" t="s">
        <v>171</v>
      </c>
      <c r="V48" s="270"/>
      <c r="W48" s="271"/>
      <c r="Y48" s="145"/>
      <c r="Z48" s="30"/>
      <c r="AA48" s="272" t="s">
        <v>172</v>
      </c>
      <c r="AB48" s="273"/>
      <c r="AC48" s="30" t="s">
        <v>173</v>
      </c>
      <c r="AD48" s="274" t="s">
        <v>170</v>
      </c>
      <c r="AE48" s="275"/>
      <c r="AF48" s="276" t="s">
        <v>171</v>
      </c>
      <c r="AG48" s="277"/>
      <c r="AH48" s="277"/>
      <c r="AI48" s="278"/>
    </row>
    <row r="49" spans="1:12" ht="15" thickTop="1">
      <c r="A49" s="13"/>
      <c r="B49" s="13"/>
      <c r="C49" s="13"/>
      <c r="D49" s="13"/>
      <c r="E49" s="13"/>
      <c r="F49" s="13"/>
      <c r="G49" s="13"/>
      <c r="H49" s="13"/>
      <c r="I49" s="13"/>
      <c r="J49" s="13"/>
      <c r="K49" s="13"/>
      <c r="L49" s="13"/>
    </row>
  </sheetData>
  <mergeCells count="277">
    <mergeCell ref="AC47:AE47"/>
    <mergeCell ref="AF47:AI47"/>
    <mergeCell ref="O48:P48"/>
    <mergeCell ref="R48:S48"/>
    <mergeCell ref="U48:W48"/>
    <mergeCell ref="AA48:AB48"/>
    <mergeCell ref="AD48:AE48"/>
    <mergeCell ref="AF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Y31:Y33"/>
    <mergeCell ref="Z31:AB31"/>
    <mergeCell ref="AC31:AE31"/>
    <mergeCell ref="AF31:AI31"/>
    <mergeCell ref="Q32:S32"/>
    <mergeCell ref="T32:W32"/>
    <mergeCell ref="Z32:AB32"/>
    <mergeCell ref="AC32:AE32"/>
    <mergeCell ref="AF32:AI32"/>
    <mergeCell ref="Q33:S33"/>
    <mergeCell ref="T33:W33"/>
    <mergeCell ref="Z33:AB33"/>
    <mergeCell ref="AC33:AE33"/>
    <mergeCell ref="AF33:AI33"/>
    <mergeCell ref="B29:D30"/>
    <mergeCell ref="E29:G29"/>
    <mergeCell ref="H29:K29"/>
    <mergeCell ref="N29:P30"/>
    <mergeCell ref="Q29:S29"/>
    <mergeCell ref="T29:W29"/>
    <mergeCell ref="A31:A33"/>
    <mergeCell ref="B31:D31"/>
    <mergeCell ref="E31:G31"/>
    <mergeCell ref="H31:K31"/>
    <mergeCell ref="M31:M33"/>
    <mergeCell ref="N31:P31"/>
    <mergeCell ref="B32:D32"/>
    <mergeCell ref="E32:G32"/>
    <mergeCell ref="H32:K32"/>
    <mergeCell ref="N32:P32"/>
    <mergeCell ref="Q31:S31"/>
    <mergeCell ref="T31:W31"/>
    <mergeCell ref="B33:D33"/>
    <mergeCell ref="E33:G33"/>
    <mergeCell ref="H33:K33"/>
    <mergeCell ref="N33:P33"/>
    <mergeCell ref="Z27:AB28"/>
    <mergeCell ref="AC27:AI27"/>
    <mergeCell ref="E28:G28"/>
    <mergeCell ref="H28:K28"/>
    <mergeCell ref="Q28:S28"/>
    <mergeCell ref="T28:W28"/>
    <mergeCell ref="AC28:AI28"/>
    <mergeCell ref="Z29:AB30"/>
    <mergeCell ref="AC29:AI29"/>
    <mergeCell ref="E30:G30"/>
    <mergeCell ref="H30:K30"/>
    <mergeCell ref="Q30:S30"/>
    <mergeCell ref="T30:W30"/>
    <mergeCell ref="AC30:AI30"/>
    <mergeCell ref="Z22:AI22"/>
    <mergeCell ref="Y21:Y22"/>
    <mergeCell ref="A25:A30"/>
    <mergeCell ref="B25:D26"/>
    <mergeCell ref="E25:G25"/>
    <mergeCell ref="H25:K25"/>
    <mergeCell ref="M25:M30"/>
    <mergeCell ref="N25:P26"/>
    <mergeCell ref="B27:D28"/>
    <mergeCell ref="E27:G27"/>
    <mergeCell ref="H27:K27"/>
    <mergeCell ref="N27:P28"/>
    <mergeCell ref="Q25:S25"/>
    <mergeCell ref="T25:W25"/>
    <mergeCell ref="Y25:Y30"/>
    <mergeCell ref="Z25:AB26"/>
    <mergeCell ref="AC25:AI25"/>
    <mergeCell ref="E26:G26"/>
    <mergeCell ref="H26:K26"/>
    <mergeCell ref="Q26:S26"/>
    <mergeCell ref="T26:W26"/>
    <mergeCell ref="AC26:AI26"/>
    <mergeCell ref="Q27:S27"/>
    <mergeCell ref="T27:W27"/>
    <mergeCell ref="T20:W20"/>
    <mergeCell ref="Z20:AB20"/>
    <mergeCell ref="AC20:AE20"/>
    <mergeCell ref="AF20:AI20"/>
    <mergeCell ref="A23:A24"/>
    <mergeCell ref="B23:F23"/>
    <mergeCell ref="G23:K23"/>
    <mergeCell ref="M23:M24"/>
    <mergeCell ref="N23:R23"/>
    <mergeCell ref="S23:W23"/>
    <mergeCell ref="B21:K21"/>
    <mergeCell ref="M21:M22"/>
    <mergeCell ref="N21:P21"/>
    <mergeCell ref="Q21:S21"/>
    <mergeCell ref="T21:W21"/>
    <mergeCell ref="Y23:Y24"/>
    <mergeCell ref="Z23:AI23"/>
    <mergeCell ref="B24:K24"/>
    <mergeCell ref="N24:R24"/>
    <mergeCell ref="S24:W24"/>
    <mergeCell ref="Z24:AI24"/>
    <mergeCell ref="Z21:AI21"/>
    <mergeCell ref="N22:P22"/>
    <mergeCell ref="Q22:W22"/>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B11:K11"/>
    <mergeCell ref="O11:W11"/>
    <mergeCell ref="AA11:AI11"/>
    <mergeCell ref="B12:K12"/>
    <mergeCell ref="O12:W12"/>
    <mergeCell ref="AA12:AI12"/>
    <mergeCell ref="B10:D10"/>
    <mergeCell ref="E10:G10"/>
    <mergeCell ref="H10:K10"/>
    <mergeCell ref="N10:R10"/>
    <mergeCell ref="S10:U10"/>
    <mergeCell ref="Z10:AI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31496062992125984" right="0.11811023622047245" top="0.19685039370078741" bottom="0.19685039370078741" header="0.11811023622047245" footer="0.11811023622047245"/>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576A5-08F0-4418-BF21-B5B8FD97B0EB}">
  <sheetPr>
    <pageSetUpPr fitToPage="1"/>
  </sheetPr>
  <dimension ref="A3:AJ49"/>
  <sheetViews>
    <sheetView topLeftCell="L1" zoomScale="73" zoomScaleNormal="73" workbookViewId="0">
      <selection activeCell="Z11" sqref="Z11"/>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customWidth="1" collapsed="1"/>
    <col min="13" max="13" width="46.85546875" style="1" customWidth="1"/>
    <col min="14" max="14" width="17.5703125" style="1" customWidth="1"/>
    <col min="15" max="16" width="11.5703125" style="1"/>
    <col min="17" max="17" width="20.5703125" style="1" customWidth="1"/>
    <col min="18" max="18" width="12.28515625" style="1" customWidth="1"/>
    <col min="19" max="19" width="13.42578125" style="1" customWidth="1"/>
    <col min="20" max="20" width="18.42578125" style="1" customWidth="1"/>
    <col min="21" max="21" width="11.85546875" style="1" customWidth="1"/>
    <col min="22" max="22" width="11.28515625" style="1" customWidth="1"/>
    <col min="23" max="23" width="13.5703125" style="1" customWidth="1"/>
    <col min="24" max="24" width="11.5703125" style="1"/>
    <col min="25" max="25" width="30.85546875" style="1" hidden="1" customWidth="1" outlineLevel="1"/>
    <col min="26" max="26" width="14.7109375" style="1" hidden="1" customWidth="1" outlineLevel="1"/>
    <col min="27" max="28" width="0" style="1" hidden="1" customWidth="1" outlineLevel="1"/>
    <col min="29" max="29" width="15.7109375" style="1" hidden="1" customWidth="1" outlineLevel="1"/>
    <col min="30" max="30" width="13.28515625" style="1" hidden="1" customWidth="1" outlineLevel="1"/>
    <col min="31" max="31" width="17" style="1" hidden="1" customWidth="1" outlineLevel="1"/>
    <col min="32" max="32" width="14.5703125" style="1" hidden="1" customWidth="1" outlineLevel="1"/>
    <col min="33" max="33" width="13.5703125" style="1" hidden="1" customWidth="1" outlineLevel="1"/>
    <col min="34" max="34" width="11.28515625" style="1" hidden="1" customWidth="1" outlineLevel="1"/>
    <col min="35" max="35" width="11.140625" style="1" hidden="1" customWidth="1" outlineLevel="1"/>
    <col min="36" max="36" width="11.5703125" style="1" collapsed="1"/>
    <col min="37" max="16384" width="11.5703125" style="1"/>
  </cols>
  <sheetData>
    <row r="3" spans="1:35">
      <c r="J3" s="1" t="s">
        <v>0</v>
      </c>
      <c r="K3" s="1" t="s">
        <v>1</v>
      </c>
      <c r="V3" s="2" t="s">
        <v>2</v>
      </c>
      <c r="W3" s="2" t="s">
        <v>3</v>
      </c>
      <c r="AH3" s="31" t="s">
        <v>4</v>
      </c>
      <c r="AI3" s="31" t="s">
        <v>5</v>
      </c>
    </row>
    <row r="4" spans="1:35" ht="18">
      <c r="E4" s="5" t="s">
        <v>6</v>
      </c>
      <c r="F4" s="6"/>
      <c r="G4" s="6"/>
      <c r="J4" s="1" t="s">
        <v>7</v>
      </c>
      <c r="K4" s="7">
        <v>44053</v>
      </c>
      <c r="L4" s="7"/>
      <c r="P4" s="5" t="s">
        <v>6</v>
      </c>
      <c r="Q4" s="6"/>
      <c r="R4" s="6"/>
      <c r="V4" s="32" t="s">
        <v>7</v>
      </c>
      <c r="W4" s="33">
        <f>ПаспортРУС!AI4</f>
        <v>44187</v>
      </c>
      <c r="AB4" s="5" t="s">
        <v>8</v>
      </c>
      <c r="AC4" s="6"/>
      <c r="AD4" s="6"/>
      <c r="AH4" s="1" t="s">
        <v>9</v>
      </c>
      <c r="AI4" s="7">
        <v>44053</v>
      </c>
    </row>
    <row r="5" spans="1:35" ht="18">
      <c r="E5" s="5"/>
      <c r="F5" s="6"/>
      <c r="G5" s="6"/>
      <c r="P5" s="5"/>
      <c r="Q5" s="6"/>
      <c r="R5" s="6"/>
      <c r="AB5" s="5"/>
      <c r="AC5" s="6"/>
      <c r="AD5" s="6"/>
    </row>
    <row r="6" spans="1:35" ht="30">
      <c r="A6" s="119" t="s">
        <v>10</v>
      </c>
      <c r="B6" s="119"/>
      <c r="C6" s="119"/>
      <c r="D6" s="119"/>
      <c r="E6" s="119"/>
      <c r="F6" s="119"/>
      <c r="G6" s="119"/>
      <c r="H6" s="119"/>
      <c r="I6" s="119"/>
      <c r="J6" s="119"/>
      <c r="K6" s="119"/>
      <c r="L6" s="11"/>
      <c r="M6" s="284" t="s">
        <v>10</v>
      </c>
      <c r="N6" s="284"/>
      <c r="O6" s="284"/>
      <c r="P6" s="284"/>
      <c r="Q6" s="284"/>
      <c r="R6" s="284"/>
      <c r="S6" s="284"/>
      <c r="T6" s="284"/>
      <c r="U6" s="284"/>
      <c r="V6" s="284"/>
      <c r="W6" s="284"/>
      <c r="Y6" s="285" t="s">
        <v>11</v>
      </c>
      <c r="Z6" s="285"/>
      <c r="AA6" s="285"/>
      <c r="AB6" s="285"/>
      <c r="AC6" s="285"/>
      <c r="AD6" s="285"/>
      <c r="AE6" s="285"/>
      <c r="AF6" s="285"/>
      <c r="AG6" s="285"/>
      <c r="AH6" s="285"/>
      <c r="AI6" s="285"/>
    </row>
    <row r="7" spans="1:35" ht="30.75" thickBot="1">
      <c r="A7" s="119" t="str">
        <f>'[38]БП-Анг'!D3</f>
        <v>Production of orthopedic mattresses</v>
      </c>
      <c r="B7" s="119"/>
      <c r="C7" s="119"/>
      <c r="D7" s="119"/>
      <c r="E7" s="119"/>
      <c r="F7" s="119"/>
      <c r="G7" s="119"/>
      <c r="H7" s="119"/>
      <c r="I7" s="119"/>
      <c r="J7" s="119"/>
      <c r="K7" s="119"/>
      <c r="L7" s="11"/>
      <c r="M7" s="286" t="str">
        <f>'БП-Eng'!D3</f>
        <v>Create minicache for the production of Alucobond, grid, rabici and Monnier.</v>
      </c>
      <c r="N7" s="286"/>
      <c r="O7" s="286"/>
      <c r="P7" s="286"/>
      <c r="Q7" s="286"/>
      <c r="R7" s="286"/>
      <c r="S7" s="286"/>
      <c r="T7" s="286"/>
      <c r="U7" s="286"/>
      <c r="V7" s="286"/>
      <c r="W7" s="286"/>
      <c r="Y7" s="119" t="str">
        <f>'[38]Форма-отчета 16'!D3</f>
        <v>Производство ортопедических матрасов</v>
      </c>
      <c r="Z7" s="119"/>
      <c r="AA7" s="119"/>
      <c r="AB7" s="119"/>
      <c r="AC7" s="119"/>
      <c r="AD7" s="119"/>
      <c r="AE7" s="119"/>
      <c r="AF7" s="119"/>
      <c r="AG7" s="119"/>
      <c r="AH7" s="119"/>
      <c r="AI7" s="119"/>
    </row>
    <row r="8" spans="1:35" ht="90.75" customHeight="1" thickTop="1" thickBot="1">
      <c r="A8" s="12" t="s">
        <v>12</v>
      </c>
      <c r="B8" s="109" t="s">
        <v>13</v>
      </c>
      <c r="C8" s="110"/>
      <c r="D8" s="110"/>
      <c r="E8" s="110"/>
      <c r="F8" s="110"/>
      <c r="G8" s="110"/>
      <c r="H8" s="110"/>
      <c r="I8" s="110"/>
      <c r="J8" s="110"/>
      <c r="K8" s="111"/>
      <c r="L8" s="13"/>
      <c r="M8" s="34" t="s">
        <v>12</v>
      </c>
      <c r="N8" s="282" t="str">
        <f>'БП-Eng'!E5</f>
        <v>The purpose of creating a minicech in Uzbekistan for the production of alucabond, mesh, ryabitsa, monye, and other products.  - to better meet the needs of the population of the republic in building materials, to ensure the expansion of the product range in the markets, to create opportunities to increase the export potential of our country.</v>
      </c>
      <c r="O8" s="282"/>
      <c r="P8" s="282"/>
      <c r="Q8" s="282"/>
      <c r="R8" s="282"/>
      <c r="S8" s="282"/>
      <c r="T8" s="282"/>
      <c r="U8" s="282"/>
      <c r="V8" s="282"/>
      <c r="W8" s="282"/>
      <c r="Y8" s="14" t="s">
        <v>14</v>
      </c>
      <c r="Z8" s="283" t="str">
        <f>'[38]Форма-отчета 16'!E5</f>
        <v>Создание собственного производства ортопедических матрасов в широком ассортименте в целях импортозамещения и экспорта продукции</v>
      </c>
      <c r="AA8" s="283"/>
      <c r="AB8" s="283"/>
      <c r="AC8" s="283"/>
      <c r="AD8" s="283"/>
      <c r="AE8" s="283"/>
      <c r="AF8" s="283"/>
      <c r="AG8" s="283"/>
      <c r="AH8" s="283"/>
      <c r="AI8" s="283"/>
    </row>
    <row r="9" spans="1:35" ht="87.75" customHeight="1" thickTop="1" thickBot="1">
      <c r="A9" s="16" t="s">
        <v>15</v>
      </c>
      <c r="B9" s="116" t="s">
        <v>16</v>
      </c>
      <c r="C9" s="117"/>
      <c r="D9" s="117"/>
      <c r="E9" s="117"/>
      <c r="F9" s="117"/>
      <c r="G9" s="117"/>
      <c r="H9" s="117"/>
      <c r="I9" s="117"/>
      <c r="J9" s="117"/>
      <c r="K9" s="118"/>
      <c r="L9" s="13"/>
      <c r="M9" s="34" t="s">
        <v>15</v>
      </c>
      <c r="N9" s="282" t="s">
        <v>174</v>
      </c>
      <c r="O9" s="282"/>
      <c r="P9" s="282"/>
      <c r="Q9" s="282"/>
      <c r="R9" s="282"/>
      <c r="S9" s="282"/>
      <c r="T9" s="282"/>
      <c r="U9" s="282"/>
      <c r="V9" s="282"/>
      <c r="W9" s="282"/>
      <c r="Y9" s="14" t="s">
        <v>17</v>
      </c>
      <c r="Z9" s="283" t="str">
        <f>'[38]Форма-отчета 16'!E6</f>
        <v>Легкая промышленность</v>
      </c>
      <c r="AA9" s="283"/>
      <c r="AB9" s="283"/>
      <c r="AC9" s="283"/>
      <c r="AD9" s="283"/>
      <c r="AE9" s="283"/>
      <c r="AF9" s="283"/>
      <c r="AG9" s="283"/>
      <c r="AH9" s="283"/>
      <c r="AI9" s="283"/>
    </row>
    <row r="10" spans="1:35" ht="34.5" customHeight="1" thickTop="1" thickBot="1">
      <c r="A10" s="16" t="s">
        <v>18</v>
      </c>
      <c r="B10" s="116" t="s">
        <v>19</v>
      </c>
      <c r="C10" s="117"/>
      <c r="D10" s="117"/>
      <c r="E10" s="117" t="s">
        <v>20</v>
      </c>
      <c r="F10" s="117"/>
      <c r="G10" s="117"/>
      <c r="H10" s="117" t="s">
        <v>21</v>
      </c>
      <c r="I10" s="117"/>
      <c r="J10" s="117"/>
      <c r="K10" s="118"/>
      <c r="L10" s="13"/>
      <c r="M10" s="34" t="s">
        <v>18</v>
      </c>
      <c r="N10" s="290" t="s">
        <v>175</v>
      </c>
      <c r="O10" s="290"/>
      <c r="P10" s="290"/>
      <c r="Q10" s="290"/>
      <c r="R10" s="290"/>
      <c r="S10" s="290"/>
      <c r="T10" s="290"/>
      <c r="U10" s="290"/>
      <c r="V10" s="290"/>
      <c r="W10" s="290"/>
      <c r="Y10" s="14" t="s">
        <v>25</v>
      </c>
      <c r="Z10" s="283" t="str">
        <f>'[38]Форма-отчета 16'!E10</f>
        <v>СЭЗ "Термез", Сурхандарьинская область</v>
      </c>
      <c r="AA10" s="283"/>
      <c r="AB10" s="283"/>
      <c r="AC10" s="283"/>
      <c r="AD10" s="283"/>
      <c r="AE10" s="283" t="s">
        <v>176</v>
      </c>
      <c r="AF10" s="283"/>
      <c r="AG10" s="283"/>
      <c r="AH10" s="17" t="s">
        <v>43</v>
      </c>
      <c r="AI10" s="17" t="s">
        <v>46</v>
      </c>
    </row>
    <row r="11" spans="1:35" ht="36" customHeight="1" thickTop="1" thickBot="1">
      <c r="A11" s="16" t="s">
        <v>26</v>
      </c>
      <c r="B11" s="116"/>
      <c r="C11" s="117"/>
      <c r="D11" s="117"/>
      <c r="E11" s="117"/>
      <c r="F11" s="117"/>
      <c r="G11" s="117"/>
      <c r="H11" s="117"/>
      <c r="I11" s="117"/>
      <c r="J11" s="117"/>
      <c r="K11" s="118"/>
      <c r="L11" s="13"/>
      <c r="M11" s="34" t="s">
        <v>26</v>
      </c>
      <c r="N11" s="35" t="s">
        <v>177</v>
      </c>
      <c r="O11" s="287">
        <f>ПаспортРУС!AA11</f>
        <v>661251.19999999995</v>
      </c>
      <c r="P11" s="288"/>
      <c r="Q11" s="288"/>
      <c r="R11" s="288"/>
      <c r="S11" s="288"/>
      <c r="T11" s="288"/>
      <c r="U11" s="288"/>
      <c r="V11" s="288"/>
      <c r="W11" s="289"/>
      <c r="Y11" s="14" t="s">
        <v>28</v>
      </c>
      <c r="Z11" s="18" t="s">
        <v>178</v>
      </c>
      <c r="AA11" s="123">
        <f>'[38]Форма-отчета 16'!E37+'[38]Форма-отчета 16'!I37+'[38]Форма-отчета 16'!L37</f>
        <v>64800</v>
      </c>
      <c r="AB11" s="124"/>
      <c r="AC11" s="124"/>
      <c r="AD11" s="124"/>
      <c r="AE11" s="124"/>
      <c r="AF11" s="124"/>
      <c r="AG11" s="124"/>
      <c r="AH11" s="124"/>
      <c r="AI11" s="125"/>
    </row>
    <row r="12" spans="1:35" ht="28.5" customHeight="1" thickTop="1" thickBot="1">
      <c r="A12" s="16" t="s">
        <v>29</v>
      </c>
      <c r="B12" s="116" t="s">
        <v>30</v>
      </c>
      <c r="C12" s="117"/>
      <c r="D12" s="117"/>
      <c r="E12" s="117"/>
      <c r="F12" s="117"/>
      <c r="G12" s="117"/>
      <c r="H12" s="117"/>
      <c r="I12" s="117"/>
      <c r="J12" s="117"/>
      <c r="K12" s="118"/>
      <c r="L12" s="13"/>
      <c r="M12" s="34" t="s">
        <v>29</v>
      </c>
      <c r="N12" s="35" t="s">
        <v>31</v>
      </c>
      <c r="O12" s="287">
        <f>ПаспортРУС!AA12</f>
        <v>115085.71428571428</v>
      </c>
      <c r="P12" s="288"/>
      <c r="Q12" s="288"/>
      <c r="R12" s="288"/>
      <c r="S12" s="288"/>
      <c r="T12" s="288"/>
      <c r="U12" s="288"/>
      <c r="V12" s="288"/>
      <c r="W12" s="289"/>
      <c r="Y12" s="14" t="s">
        <v>32</v>
      </c>
      <c r="Z12" s="18" t="s">
        <v>31</v>
      </c>
      <c r="AA12" s="123">
        <f>'[38]Форма-отчета 16'!E215</f>
        <v>3263889</v>
      </c>
      <c r="AB12" s="124"/>
      <c r="AC12" s="124"/>
      <c r="AD12" s="124"/>
      <c r="AE12" s="124"/>
      <c r="AF12" s="124"/>
      <c r="AG12" s="124"/>
      <c r="AH12" s="124"/>
      <c r="AI12" s="125"/>
    </row>
    <row r="13" spans="1:35" ht="36" customHeight="1" thickTop="1" thickBot="1">
      <c r="A13" s="16" t="s">
        <v>33</v>
      </c>
      <c r="B13" s="116" t="s">
        <v>34</v>
      </c>
      <c r="C13" s="117"/>
      <c r="D13" s="117"/>
      <c r="E13" s="117"/>
      <c r="F13" s="117"/>
      <c r="G13" s="117"/>
      <c r="H13" s="117"/>
      <c r="I13" s="117"/>
      <c r="J13" s="117"/>
      <c r="K13" s="118"/>
      <c r="L13" s="13"/>
      <c r="M13" s="34" t="s">
        <v>33</v>
      </c>
      <c r="N13" s="35" t="s">
        <v>35</v>
      </c>
      <c r="O13" s="287">
        <f>ПаспортРУС!AA13</f>
        <v>31.046834347220113</v>
      </c>
      <c r="P13" s="288"/>
      <c r="Q13" s="288"/>
      <c r="R13" s="288"/>
      <c r="S13" s="288"/>
      <c r="T13" s="288"/>
      <c r="U13" s="288"/>
      <c r="V13" s="288"/>
      <c r="W13" s="289"/>
      <c r="Y13" s="14" t="s">
        <v>36</v>
      </c>
      <c r="Z13" s="18" t="s">
        <v>37</v>
      </c>
      <c r="AA13" s="123">
        <f>'[38]Форма-отчета 16'!E224</f>
        <v>70.68500707069515</v>
      </c>
      <c r="AB13" s="124"/>
      <c r="AC13" s="124"/>
      <c r="AD13" s="124"/>
      <c r="AE13" s="124"/>
      <c r="AF13" s="124"/>
      <c r="AG13" s="124"/>
      <c r="AH13" s="124"/>
      <c r="AI13" s="125"/>
    </row>
    <row r="14" spans="1:35" ht="26.25" customHeight="1" thickTop="1" thickBot="1">
      <c r="A14" s="132" t="s">
        <v>38</v>
      </c>
      <c r="B14" s="116" t="s">
        <v>39</v>
      </c>
      <c r="C14" s="117"/>
      <c r="D14" s="117"/>
      <c r="E14" s="117"/>
      <c r="F14" s="117"/>
      <c r="G14" s="117"/>
      <c r="H14" s="117"/>
      <c r="I14" s="117"/>
      <c r="J14" s="117"/>
      <c r="K14" s="118"/>
      <c r="L14" s="13"/>
      <c r="M14" s="291" t="s">
        <v>38</v>
      </c>
      <c r="N14" s="292" t="s">
        <v>40</v>
      </c>
      <c r="O14" s="293"/>
      <c r="P14" s="293"/>
      <c r="Q14" s="294" t="s">
        <v>23</v>
      </c>
      <c r="R14" s="294"/>
      <c r="S14" s="294"/>
      <c r="T14" s="294"/>
      <c r="U14" s="294"/>
      <c r="V14" s="294"/>
      <c r="W14" s="295"/>
      <c r="Y14" s="296" t="s">
        <v>41</v>
      </c>
      <c r="Z14" s="305" t="s">
        <v>42</v>
      </c>
      <c r="AA14" s="306"/>
      <c r="AB14" s="306"/>
      <c r="AC14" s="307" t="s">
        <v>43</v>
      </c>
      <c r="AD14" s="307"/>
      <c r="AE14" s="307"/>
      <c r="AF14" s="307" t="s">
        <v>46</v>
      </c>
      <c r="AG14" s="307"/>
      <c r="AH14" s="307"/>
      <c r="AI14" s="308"/>
    </row>
    <row r="15" spans="1:35" ht="24.75" customHeight="1" thickTop="1" thickBot="1">
      <c r="A15" s="133"/>
      <c r="B15" s="21"/>
      <c r="C15" s="22"/>
      <c r="D15" s="22"/>
      <c r="E15" s="22"/>
      <c r="F15" s="22"/>
      <c r="G15" s="22"/>
      <c r="H15" s="22"/>
      <c r="I15" s="22"/>
      <c r="J15" s="22"/>
      <c r="K15" s="23"/>
      <c r="L15" s="13"/>
      <c r="M15" s="291"/>
      <c r="N15" s="309" t="s">
        <v>44</v>
      </c>
      <c r="O15" s="310"/>
      <c r="P15" s="310"/>
      <c r="Q15" s="311"/>
      <c r="R15" s="311"/>
      <c r="S15" s="311"/>
      <c r="T15" s="311" t="s">
        <v>24</v>
      </c>
      <c r="U15" s="311"/>
      <c r="V15" s="311"/>
      <c r="W15" s="312"/>
      <c r="Y15" s="296"/>
      <c r="Z15" s="313" t="s">
        <v>45</v>
      </c>
      <c r="AA15" s="117"/>
      <c r="AB15" s="117"/>
      <c r="AC15" s="314" t="s">
        <v>43</v>
      </c>
      <c r="AD15" s="314"/>
      <c r="AE15" s="314"/>
      <c r="AF15" s="314" t="s">
        <v>46</v>
      </c>
      <c r="AG15" s="314"/>
      <c r="AH15" s="314"/>
      <c r="AI15" s="315"/>
    </row>
    <row r="16" spans="1:35" ht="26.25" customHeight="1" thickTop="1" thickBot="1">
      <c r="A16" s="134"/>
      <c r="B16" s="21"/>
      <c r="C16" s="22"/>
      <c r="D16" s="22"/>
      <c r="E16" s="22"/>
      <c r="F16" s="22"/>
      <c r="G16" s="22"/>
      <c r="H16" s="22"/>
      <c r="I16" s="22"/>
      <c r="J16" s="22"/>
      <c r="K16" s="23"/>
      <c r="L16" s="13"/>
      <c r="M16" s="291"/>
      <c r="N16" s="297" t="s">
        <v>47</v>
      </c>
      <c r="O16" s="298"/>
      <c r="P16" s="298"/>
      <c r="Q16" s="299"/>
      <c r="R16" s="299"/>
      <c r="S16" s="299"/>
      <c r="T16" s="299" t="s">
        <v>24</v>
      </c>
      <c r="U16" s="299"/>
      <c r="V16" s="299"/>
      <c r="W16" s="300"/>
      <c r="Y16" s="296"/>
      <c r="Z16" s="301" t="s">
        <v>48</v>
      </c>
      <c r="AA16" s="302"/>
      <c r="AB16" s="302"/>
      <c r="AC16" s="303" t="s">
        <v>43</v>
      </c>
      <c r="AD16" s="303"/>
      <c r="AE16" s="303"/>
      <c r="AF16" s="303" t="s">
        <v>46</v>
      </c>
      <c r="AG16" s="303"/>
      <c r="AH16" s="303"/>
      <c r="AI16" s="304"/>
    </row>
    <row r="17" spans="1:35" ht="39.75" customHeight="1" thickTop="1" thickBot="1">
      <c r="A17" s="16" t="s">
        <v>49</v>
      </c>
      <c r="B17" s="116" t="s">
        <v>50</v>
      </c>
      <c r="C17" s="117"/>
      <c r="D17" s="117"/>
      <c r="E17" s="117"/>
      <c r="F17" s="117"/>
      <c r="G17" s="117"/>
      <c r="H17" s="117"/>
      <c r="I17" s="117"/>
      <c r="J17" s="117"/>
      <c r="K17" s="118"/>
      <c r="L17" s="13"/>
      <c r="M17" s="291" t="s">
        <v>51</v>
      </c>
      <c r="N17" s="292" t="s">
        <v>52</v>
      </c>
      <c r="O17" s="293"/>
      <c r="P17" s="293"/>
      <c r="Q17" s="294" t="s">
        <v>23</v>
      </c>
      <c r="R17" s="294"/>
      <c r="S17" s="294"/>
      <c r="T17" s="294"/>
      <c r="U17" s="294"/>
      <c r="V17" s="294"/>
      <c r="W17" s="295"/>
      <c r="Y17" s="296" t="s">
        <v>53</v>
      </c>
      <c r="Z17" s="305" t="s">
        <v>54</v>
      </c>
      <c r="AA17" s="306"/>
      <c r="AB17" s="306"/>
      <c r="AC17" s="307" t="s">
        <v>43</v>
      </c>
      <c r="AD17" s="307"/>
      <c r="AE17" s="307"/>
      <c r="AF17" s="307"/>
      <c r="AG17" s="307"/>
      <c r="AH17" s="307"/>
      <c r="AI17" s="308"/>
    </row>
    <row r="18" spans="1:35" ht="27" customHeight="1" thickTop="1" thickBot="1">
      <c r="A18" s="16"/>
      <c r="B18" s="21"/>
      <c r="C18" s="22"/>
      <c r="D18" s="22"/>
      <c r="E18" s="22"/>
      <c r="F18" s="22"/>
      <c r="G18" s="22"/>
      <c r="H18" s="22"/>
      <c r="I18" s="22"/>
      <c r="J18" s="22"/>
      <c r="K18" s="23"/>
      <c r="L18" s="13"/>
      <c r="M18" s="291"/>
      <c r="N18" s="309" t="s">
        <v>55</v>
      </c>
      <c r="O18" s="310"/>
      <c r="P18" s="310"/>
      <c r="Q18" s="311"/>
      <c r="R18" s="311"/>
      <c r="S18" s="311"/>
      <c r="T18" s="311" t="s">
        <v>24</v>
      </c>
      <c r="U18" s="311"/>
      <c r="V18" s="311"/>
      <c r="W18" s="312"/>
      <c r="Y18" s="296"/>
      <c r="Z18" s="313" t="s">
        <v>56</v>
      </c>
      <c r="AA18" s="117"/>
      <c r="AB18" s="117"/>
      <c r="AC18" s="314"/>
      <c r="AD18" s="314"/>
      <c r="AE18" s="314"/>
      <c r="AF18" s="314" t="s">
        <v>46</v>
      </c>
      <c r="AG18" s="314"/>
      <c r="AH18" s="314"/>
      <c r="AI18" s="315"/>
    </row>
    <row r="19" spans="1:35" ht="21.75" customHeight="1" thickTop="1" thickBot="1">
      <c r="A19" s="16"/>
      <c r="B19" s="21"/>
      <c r="C19" s="22"/>
      <c r="D19" s="22"/>
      <c r="E19" s="22"/>
      <c r="F19" s="22"/>
      <c r="G19" s="22"/>
      <c r="H19" s="22"/>
      <c r="I19" s="22"/>
      <c r="J19" s="22"/>
      <c r="K19" s="23"/>
      <c r="L19" s="13"/>
      <c r="M19" s="291"/>
      <c r="N19" s="309" t="s">
        <v>57</v>
      </c>
      <c r="O19" s="310"/>
      <c r="P19" s="310"/>
      <c r="Q19" s="311"/>
      <c r="R19" s="311"/>
      <c r="S19" s="311"/>
      <c r="T19" s="311" t="s">
        <v>24</v>
      </c>
      <c r="U19" s="311"/>
      <c r="V19" s="311"/>
      <c r="W19" s="312"/>
      <c r="Y19" s="296"/>
      <c r="Z19" s="313" t="s">
        <v>58</v>
      </c>
      <c r="AA19" s="117"/>
      <c r="AB19" s="117"/>
      <c r="AC19" s="314"/>
      <c r="AD19" s="314"/>
      <c r="AE19" s="314"/>
      <c r="AF19" s="314" t="s">
        <v>46</v>
      </c>
      <c r="AG19" s="314"/>
      <c r="AH19" s="314"/>
      <c r="AI19" s="315"/>
    </row>
    <row r="20" spans="1:35" ht="30" customHeight="1" thickTop="1" thickBot="1">
      <c r="A20" s="16"/>
      <c r="B20" s="21"/>
      <c r="C20" s="22"/>
      <c r="D20" s="22"/>
      <c r="E20" s="22"/>
      <c r="F20" s="22"/>
      <c r="G20" s="22"/>
      <c r="H20" s="22"/>
      <c r="I20" s="22"/>
      <c r="J20" s="22"/>
      <c r="K20" s="23"/>
      <c r="L20" s="13"/>
      <c r="M20" s="291"/>
      <c r="N20" s="297" t="s">
        <v>59</v>
      </c>
      <c r="O20" s="298"/>
      <c r="P20" s="298"/>
      <c r="Q20" s="299"/>
      <c r="R20" s="299"/>
      <c r="S20" s="299"/>
      <c r="T20" s="299" t="s">
        <v>24</v>
      </c>
      <c r="U20" s="299"/>
      <c r="V20" s="299"/>
      <c r="W20" s="300"/>
      <c r="Y20" s="296"/>
      <c r="Z20" s="301" t="s">
        <v>60</v>
      </c>
      <c r="AA20" s="302"/>
      <c r="AB20" s="302"/>
      <c r="AC20" s="303"/>
      <c r="AD20" s="303"/>
      <c r="AE20" s="303"/>
      <c r="AF20" s="303" t="s">
        <v>46</v>
      </c>
      <c r="AG20" s="303"/>
      <c r="AH20" s="303"/>
      <c r="AI20" s="304"/>
    </row>
    <row r="21" spans="1:35" ht="30" customHeight="1" thickTop="1" thickBot="1">
      <c r="A21" s="16" t="s">
        <v>61</v>
      </c>
      <c r="B21" s="116" t="s">
        <v>62</v>
      </c>
      <c r="C21" s="117"/>
      <c r="D21" s="117"/>
      <c r="E21" s="117"/>
      <c r="F21" s="117"/>
      <c r="G21" s="117"/>
      <c r="H21" s="117"/>
      <c r="I21" s="117"/>
      <c r="J21" s="117"/>
      <c r="K21" s="118"/>
      <c r="L21" s="13"/>
      <c r="M21" s="291" t="s">
        <v>63</v>
      </c>
      <c r="N21" s="316" t="s">
        <v>24</v>
      </c>
      <c r="O21" s="317"/>
      <c r="P21" s="317"/>
      <c r="Q21" s="317"/>
      <c r="R21" s="317"/>
      <c r="S21" s="317"/>
      <c r="T21" s="317"/>
      <c r="U21" s="317"/>
      <c r="V21" s="317"/>
      <c r="W21" s="318"/>
      <c r="Y21" s="296" t="s">
        <v>65</v>
      </c>
      <c r="Z21" s="305" t="s">
        <v>179</v>
      </c>
      <c r="AA21" s="306"/>
      <c r="AB21" s="306"/>
      <c r="AC21" s="307" t="s">
        <v>43</v>
      </c>
      <c r="AD21" s="307"/>
      <c r="AE21" s="307"/>
      <c r="AF21" s="307" t="s">
        <v>46</v>
      </c>
      <c r="AG21" s="307"/>
      <c r="AH21" s="307"/>
      <c r="AI21" s="308"/>
    </row>
    <row r="22" spans="1:35" ht="48" customHeight="1" thickTop="1" thickBot="1">
      <c r="A22" s="16"/>
      <c r="B22" s="21"/>
      <c r="C22" s="22"/>
      <c r="D22" s="22"/>
      <c r="E22" s="22"/>
      <c r="F22" s="22"/>
      <c r="G22" s="22"/>
      <c r="H22" s="22"/>
      <c r="I22" s="22"/>
      <c r="J22" s="22"/>
      <c r="K22" s="23"/>
      <c r="L22" s="13"/>
      <c r="M22" s="291"/>
      <c r="N22" s="320" t="s">
        <v>67</v>
      </c>
      <c r="O22" s="321"/>
      <c r="P22" s="321"/>
      <c r="Q22" s="321"/>
      <c r="R22" s="321"/>
      <c r="S22" s="321"/>
      <c r="T22" s="321"/>
      <c r="U22" s="321"/>
      <c r="V22" s="321"/>
      <c r="W22" s="322"/>
      <c r="Y22" s="296"/>
      <c r="Z22" s="301" t="s">
        <v>180</v>
      </c>
      <c r="AA22" s="302"/>
      <c r="AB22" s="302"/>
      <c r="AC22" s="325" t="s">
        <v>68</v>
      </c>
      <c r="AD22" s="325"/>
      <c r="AE22" s="325"/>
      <c r="AF22" s="325"/>
      <c r="AG22" s="325"/>
      <c r="AH22" s="325"/>
      <c r="AI22" s="326"/>
    </row>
    <row r="23" spans="1:35" ht="28.5" customHeight="1" thickTop="1" thickBot="1">
      <c r="A23" s="171" t="s">
        <v>69</v>
      </c>
      <c r="B23" s="116" t="s">
        <v>20</v>
      </c>
      <c r="C23" s="117"/>
      <c r="D23" s="117"/>
      <c r="E23" s="117"/>
      <c r="F23" s="117"/>
      <c r="G23" s="117" t="s">
        <v>21</v>
      </c>
      <c r="H23" s="117"/>
      <c r="I23" s="117"/>
      <c r="J23" s="117"/>
      <c r="K23" s="118"/>
      <c r="L23" s="13"/>
      <c r="M23" s="291" t="s">
        <v>70</v>
      </c>
      <c r="N23" s="316" t="s">
        <v>24</v>
      </c>
      <c r="O23" s="317"/>
      <c r="P23" s="317"/>
      <c r="Q23" s="317"/>
      <c r="R23" s="317"/>
      <c r="S23" s="317"/>
      <c r="T23" s="317"/>
      <c r="U23" s="317"/>
      <c r="V23" s="317"/>
      <c r="W23" s="318"/>
      <c r="Y23" s="296" t="s">
        <v>71</v>
      </c>
      <c r="Z23" s="319" t="s">
        <v>43</v>
      </c>
      <c r="AA23" s="307"/>
      <c r="AB23" s="307"/>
      <c r="AC23" s="307"/>
      <c r="AD23" s="307"/>
      <c r="AE23" s="307" t="s">
        <v>46</v>
      </c>
      <c r="AF23" s="307"/>
      <c r="AG23" s="307"/>
      <c r="AH23" s="307"/>
      <c r="AI23" s="308"/>
    </row>
    <row r="24" spans="1:35" ht="41.25" customHeight="1" thickTop="1" thickBot="1">
      <c r="A24" s="171"/>
      <c r="B24" s="116" t="s">
        <v>72</v>
      </c>
      <c r="C24" s="117"/>
      <c r="D24" s="117"/>
      <c r="E24" s="117"/>
      <c r="F24" s="117"/>
      <c r="G24" s="117"/>
      <c r="H24" s="117"/>
      <c r="I24" s="117"/>
      <c r="J24" s="117"/>
      <c r="K24" s="118"/>
      <c r="L24" s="13"/>
      <c r="M24" s="291"/>
      <c r="N24" s="320" t="s">
        <v>74</v>
      </c>
      <c r="O24" s="321"/>
      <c r="P24" s="321"/>
      <c r="Q24" s="321"/>
      <c r="R24" s="321"/>
      <c r="S24" s="321"/>
      <c r="T24" s="321"/>
      <c r="U24" s="321"/>
      <c r="V24" s="321"/>
      <c r="W24" s="322"/>
      <c r="Y24" s="296"/>
      <c r="Z24" s="323" t="s">
        <v>181</v>
      </c>
      <c r="AA24" s="324"/>
      <c r="AB24" s="324"/>
      <c r="AC24" s="324"/>
      <c r="AD24" s="324"/>
      <c r="AE24" s="325" t="s">
        <v>75</v>
      </c>
      <c r="AF24" s="325"/>
      <c r="AG24" s="325"/>
      <c r="AH24" s="325"/>
      <c r="AI24" s="326"/>
    </row>
    <row r="25" spans="1:35" ht="30" customHeight="1" thickTop="1" thickBot="1">
      <c r="A25" s="171" t="s">
        <v>76</v>
      </c>
      <c r="B25" s="116" t="s">
        <v>77</v>
      </c>
      <c r="C25" s="117"/>
      <c r="D25" s="117"/>
      <c r="E25" s="117" t="s">
        <v>20</v>
      </c>
      <c r="F25" s="117"/>
      <c r="G25" s="117"/>
      <c r="H25" s="117" t="s">
        <v>21</v>
      </c>
      <c r="I25" s="117"/>
      <c r="J25" s="117"/>
      <c r="K25" s="118"/>
      <c r="L25" s="13"/>
      <c r="M25" s="291" t="s">
        <v>78</v>
      </c>
      <c r="N25" s="292" t="s">
        <v>79</v>
      </c>
      <c r="O25" s="293"/>
      <c r="P25" s="293"/>
      <c r="Q25" s="327" t="s">
        <v>24</v>
      </c>
      <c r="R25" s="317"/>
      <c r="S25" s="317"/>
      <c r="T25" s="317"/>
      <c r="U25" s="317"/>
      <c r="V25" s="317"/>
      <c r="W25" s="318"/>
      <c r="Y25" s="296" t="s">
        <v>80</v>
      </c>
      <c r="Z25" s="305" t="s">
        <v>81</v>
      </c>
      <c r="AA25" s="306"/>
      <c r="AB25" s="306"/>
      <c r="AC25" s="307" t="s">
        <v>43</v>
      </c>
      <c r="AD25" s="307"/>
      <c r="AE25" s="307"/>
      <c r="AF25" s="307" t="s">
        <v>46</v>
      </c>
      <c r="AG25" s="307"/>
      <c r="AH25" s="307"/>
      <c r="AI25" s="308"/>
    </row>
    <row r="26" spans="1:35" ht="36.75" customHeight="1" thickTop="1" thickBot="1">
      <c r="A26" s="171"/>
      <c r="B26" s="116"/>
      <c r="C26" s="117"/>
      <c r="D26" s="117"/>
      <c r="E26" s="117" t="s">
        <v>82</v>
      </c>
      <c r="F26" s="117"/>
      <c r="G26" s="117"/>
      <c r="H26" s="117"/>
      <c r="I26" s="117"/>
      <c r="J26" s="117"/>
      <c r="K26" s="118"/>
      <c r="L26" s="13"/>
      <c r="M26" s="291"/>
      <c r="N26" s="309"/>
      <c r="O26" s="310"/>
      <c r="P26" s="310"/>
      <c r="Q26" s="328" t="s">
        <v>84</v>
      </c>
      <c r="R26" s="329"/>
      <c r="S26" s="329"/>
      <c r="T26" s="329"/>
      <c r="U26" s="329"/>
      <c r="V26" s="329"/>
      <c r="W26" s="330"/>
      <c r="Y26" s="296"/>
      <c r="Z26" s="313"/>
      <c r="AA26" s="117"/>
      <c r="AB26" s="117"/>
      <c r="AC26" s="117" t="s">
        <v>182</v>
      </c>
      <c r="AD26" s="117"/>
      <c r="AE26" s="117"/>
      <c r="AF26" s="117" t="s">
        <v>85</v>
      </c>
      <c r="AG26" s="117"/>
      <c r="AH26" s="117"/>
      <c r="AI26" s="331"/>
    </row>
    <row r="27" spans="1:35" ht="20.25" thickTop="1" thickBot="1">
      <c r="A27" s="171"/>
      <c r="B27" s="116" t="s">
        <v>86</v>
      </c>
      <c r="C27" s="117"/>
      <c r="D27" s="117"/>
      <c r="E27" s="117" t="s">
        <v>20</v>
      </c>
      <c r="F27" s="117"/>
      <c r="G27" s="117"/>
      <c r="H27" s="117" t="s">
        <v>21</v>
      </c>
      <c r="I27" s="117"/>
      <c r="J27" s="117"/>
      <c r="K27" s="118"/>
      <c r="L27" s="13"/>
      <c r="M27" s="291"/>
      <c r="N27" s="309" t="s">
        <v>87</v>
      </c>
      <c r="O27" s="310"/>
      <c r="P27" s="310"/>
      <c r="Q27" s="332" t="s">
        <v>24</v>
      </c>
      <c r="R27" s="333"/>
      <c r="S27" s="333"/>
      <c r="T27" s="333"/>
      <c r="U27" s="333"/>
      <c r="V27" s="333"/>
      <c r="W27" s="334"/>
      <c r="Y27" s="296"/>
      <c r="Z27" s="313" t="s">
        <v>88</v>
      </c>
      <c r="AA27" s="117"/>
      <c r="AB27" s="117"/>
      <c r="AC27" s="314" t="s">
        <v>43</v>
      </c>
      <c r="AD27" s="314"/>
      <c r="AE27" s="314"/>
      <c r="AF27" s="314" t="s">
        <v>46</v>
      </c>
      <c r="AG27" s="314"/>
      <c r="AH27" s="314"/>
      <c r="AI27" s="315"/>
    </row>
    <row r="28" spans="1:35" ht="36.75" customHeight="1" thickTop="1" thickBot="1">
      <c r="A28" s="171"/>
      <c r="B28" s="116"/>
      <c r="C28" s="117"/>
      <c r="D28" s="117"/>
      <c r="E28" s="117" t="s">
        <v>82</v>
      </c>
      <c r="F28" s="117"/>
      <c r="G28" s="117"/>
      <c r="H28" s="117"/>
      <c r="I28" s="117"/>
      <c r="J28" s="117"/>
      <c r="K28" s="118"/>
      <c r="L28" s="13"/>
      <c r="M28" s="291"/>
      <c r="N28" s="309"/>
      <c r="O28" s="310"/>
      <c r="P28" s="310"/>
      <c r="Q28" s="328" t="s">
        <v>84</v>
      </c>
      <c r="R28" s="329"/>
      <c r="S28" s="329"/>
      <c r="T28" s="329"/>
      <c r="U28" s="329"/>
      <c r="V28" s="329"/>
      <c r="W28" s="330"/>
      <c r="Y28" s="296"/>
      <c r="Z28" s="313"/>
      <c r="AA28" s="117"/>
      <c r="AB28" s="117"/>
      <c r="AC28" s="117" t="str">
        <f>AC26</f>
        <v>Если нет, что нужно?</v>
      </c>
      <c r="AD28" s="117"/>
      <c r="AE28" s="117"/>
      <c r="AF28" s="117" t="s">
        <v>85</v>
      </c>
      <c r="AG28" s="117"/>
      <c r="AH28" s="117"/>
      <c r="AI28" s="331"/>
    </row>
    <row r="29" spans="1:35" ht="20.25" thickTop="1" thickBot="1">
      <c r="A29" s="171"/>
      <c r="B29" s="116" t="s">
        <v>89</v>
      </c>
      <c r="C29" s="117"/>
      <c r="D29" s="117"/>
      <c r="E29" s="117" t="s">
        <v>20</v>
      </c>
      <c r="F29" s="117"/>
      <c r="G29" s="117"/>
      <c r="H29" s="117" t="s">
        <v>21</v>
      </c>
      <c r="I29" s="117"/>
      <c r="J29" s="117"/>
      <c r="K29" s="118"/>
      <c r="L29" s="13"/>
      <c r="M29" s="291"/>
      <c r="N29" s="309" t="s">
        <v>90</v>
      </c>
      <c r="O29" s="310"/>
      <c r="P29" s="310"/>
      <c r="Q29" s="332" t="s">
        <v>24</v>
      </c>
      <c r="R29" s="333"/>
      <c r="S29" s="333"/>
      <c r="T29" s="333"/>
      <c r="U29" s="333"/>
      <c r="V29" s="333"/>
      <c r="W29" s="334"/>
      <c r="Y29" s="296"/>
      <c r="Z29" s="313" t="s">
        <v>91</v>
      </c>
      <c r="AA29" s="117"/>
      <c r="AB29" s="117"/>
      <c r="AC29" s="314" t="s">
        <v>43</v>
      </c>
      <c r="AD29" s="314"/>
      <c r="AE29" s="314"/>
      <c r="AF29" s="314" t="s">
        <v>46</v>
      </c>
      <c r="AG29" s="314"/>
      <c r="AH29" s="314"/>
      <c r="AI29" s="315"/>
    </row>
    <row r="30" spans="1:35" ht="39.75" customHeight="1" thickTop="1" thickBot="1">
      <c r="A30" s="171"/>
      <c r="B30" s="116"/>
      <c r="C30" s="117"/>
      <c r="D30" s="117"/>
      <c r="E30" s="117" t="s">
        <v>82</v>
      </c>
      <c r="F30" s="117"/>
      <c r="G30" s="117"/>
      <c r="H30" s="117"/>
      <c r="I30" s="117"/>
      <c r="J30" s="117"/>
      <c r="K30" s="118"/>
      <c r="L30" s="13"/>
      <c r="M30" s="291"/>
      <c r="N30" s="297"/>
      <c r="O30" s="298"/>
      <c r="P30" s="298"/>
      <c r="Q30" s="335" t="s">
        <v>92</v>
      </c>
      <c r="R30" s="321"/>
      <c r="S30" s="321"/>
      <c r="T30" s="321"/>
      <c r="U30" s="321"/>
      <c r="V30" s="321"/>
      <c r="W30" s="322"/>
      <c r="Y30" s="296"/>
      <c r="Z30" s="301"/>
      <c r="AA30" s="302"/>
      <c r="AB30" s="302"/>
      <c r="AC30" s="302" t="str">
        <f>AC26</f>
        <v>Если нет, что нужно?</v>
      </c>
      <c r="AD30" s="302"/>
      <c r="AE30" s="302"/>
      <c r="AF30" s="325" t="s">
        <v>93</v>
      </c>
      <c r="AG30" s="325"/>
      <c r="AH30" s="325"/>
      <c r="AI30" s="326"/>
    </row>
    <row r="31" spans="1:35" ht="20.25" thickTop="1" thickBot="1">
      <c r="A31" s="171" t="s">
        <v>94</v>
      </c>
      <c r="B31" s="116" t="s">
        <v>95</v>
      </c>
      <c r="C31" s="117"/>
      <c r="D31" s="117"/>
      <c r="E31" s="117" t="s">
        <v>20</v>
      </c>
      <c r="F31" s="117"/>
      <c r="G31" s="117"/>
      <c r="H31" s="117" t="s">
        <v>21</v>
      </c>
      <c r="I31" s="117"/>
      <c r="J31" s="117"/>
      <c r="K31" s="118"/>
      <c r="L31" s="13"/>
      <c r="M31" s="291" t="s">
        <v>96</v>
      </c>
      <c r="N31" s="292" t="s">
        <v>97</v>
      </c>
      <c r="O31" s="293"/>
      <c r="P31" s="293"/>
      <c r="Q31" s="294"/>
      <c r="R31" s="294"/>
      <c r="S31" s="294"/>
      <c r="T31" s="294" t="s">
        <v>24</v>
      </c>
      <c r="U31" s="294"/>
      <c r="V31" s="294"/>
      <c r="W31" s="295"/>
      <c r="Y31" s="296" t="s">
        <v>98</v>
      </c>
      <c r="Z31" s="305" t="s">
        <v>99</v>
      </c>
      <c r="AA31" s="306"/>
      <c r="AB31" s="306"/>
      <c r="AC31" s="307" t="s">
        <v>43</v>
      </c>
      <c r="AD31" s="307"/>
      <c r="AE31" s="307"/>
      <c r="AF31" s="307" t="s">
        <v>46</v>
      </c>
      <c r="AG31" s="307"/>
      <c r="AH31" s="307"/>
      <c r="AI31" s="308"/>
    </row>
    <row r="32" spans="1:35" ht="20.25" thickTop="1" thickBot="1">
      <c r="A32" s="171"/>
      <c r="B32" s="116" t="s">
        <v>100</v>
      </c>
      <c r="C32" s="117"/>
      <c r="D32" s="117"/>
      <c r="E32" s="117" t="s">
        <v>20</v>
      </c>
      <c r="F32" s="117"/>
      <c r="G32" s="117"/>
      <c r="H32" s="117" t="s">
        <v>21</v>
      </c>
      <c r="I32" s="117"/>
      <c r="J32" s="117"/>
      <c r="K32" s="118"/>
      <c r="L32" s="13"/>
      <c r="M32" s="291"/>
      <c r="N32" s="309" t="s">
        <v>101</v>
      </c>
      <c r="O32" s="310"/>
      <c r="P32" s="310"/>
      <c r="Q32" s="311" t="s">
        <v>23</v>
      </c>
      <c r="R32" s="311"/>
      <c r="S32" s="311"/>
      <c r="T32" s="311"/>
      <c r="U32" s="311"/>
      <c r="V32" s="311"/>
      <c r="W32" s="312"/>
      <c r="Y32" s="296"/>
      <c r="Z32" s="313" t="s">
        <v>102</v>
      </c>
      <c r="AA32" s="117"/>
      <c r="AB32" s="117"/>
      <c r="AC32" s="314" t="s">
        <v>43</v>
      </c>
      <c r="AD32" s="314"/>
      <c r="AE32" s="314"/>
      <c r="AF32" s="314" t="s">
        <v>46</v>
      </c>
      <c r="AG32" s="314"/>
      <c r="AH32" s="314"/>
      <c r="AI32" s="315"/>
    </row>
    <row r="33" spans="1:35" ht="39.75" customHeight="1" thickTop="1" thickBot="1">
      <c r="A33" s="171"/>
      <c r="B33" s="116" t="s">
        <v>103</v>
      </c>
      <c r="C33" s="117"/>
      <c r="D33" s="117"/>
      <c r="E33" s="117" t="s">
        <v>20</v>
      </c>
      <c r="F33" s="117"/>
      <c r="G33" s="117"/>
      <c r="H33" s="117" t="s">
        <v>21</v>
      </c>
      <c r="I33" s="117"/>
      <c r="J33" s="117"/>
      <c r="K33" s="118"/>
      <c r="L33" s="13"/>
      <c r="M33" s="291"/>
      <c r="N33" s="297" t="s">
        <v>104</v>
      </c>
      <c r="O33" s="298"/>
      <c r="P33" s="298"/>
      <c r="Q33" s="299" t="s">
        <v>23</v>
      </c>
      <c r="R33" s="299"/>
      <c r="S33" s="299"/>
      <c r="T33" s="299"/>
      <c r="U33" s="299"/>
      <c r="V33" s="299"/>
      <c r="W33" s="300"/>
      <c r="Y33" s="296"/>
      <c r="Z33" s="301" t="s">
        <v>105</v>
      </c>
      <c r="AA33" s="302"/>
      <c r="AB33" s="302"/>
      <c r="AC33" s="303" t="s">
        <v>43</v>
      </c>
      <c r="AD33" s="303"/>
      <c r="AE33" s="303"/>
      <c r="AF33" s="303" t="s">
        <v>46</v>
      </c>
      <c r="AG33" s="303"/>
      <c r="AH33" s="303"/>
      <c r="AI33" s="304"/>
    </row>
    <row r="34" spans="1:35" ht="30" customHeight="1" thickTop="1" thickBot="1">
      <c r="A34" s="16"/>
      <c r="B34" s="21"/>
      <c r="C34" s="22"/>
      <c r="D34" s="22"/>
      <c r="E34" s="22"/>
      <c r="F34" s="22"/>
      <c r="G34" s="22"/>
      <c r="H34" s="22"/>
      <c r="I34" s="22"/>
      <c r="J34" s="22"/>
      <c r="K34" s="23"/>
      <c r="L34" s="13"/>
      <c r="M34" s="291" t="s">
        <v>106</v>
      </c>
      <c r="N34" s="292" t="s">
        <v>107</v>
      </c>
      <c r="O34" s="293"/>
      <c r="P34" s="293"/>
      <c r="Q34" s="294" t="s">
        <v>23</v>
      </c>
      <c r="R34" s="294"/>
      <c r="S34" s="294"/>
      <c r="T34" s="294"/>
      <c r="U34" s="294"/>
      <c r="V34" s="294"/>
      <c r="W34" s="295"/>
      <c r="Y34" s="296" t="s">
        <v>108</v>
      </c>
      <c r="Z34" s="305" t="s">
        <v>109</v>
      </c>
      <c r="AA34" s="306"/>
      <c r="AB34" s="306"/>
      <c r="AC34" s="307" t="s">
        <v>43</v>
      </c>
      <c r="AD34" s="307"/>
      <c r="AE34" s="307"/>
      <c r="AF34" s="307" t="s">
        <v>46</v>
      </c>
      <c r="AG34" s="307"/>
      <c r="AH34" s="307"/>
      <c r="AI34" s="308"/>
    </row>
    <row r="35" spans="1:35" ht="44.25" customHeight="1" thickTop="1" thickBot="1">
      <c r="A35" s="16"/>
      <c r="B35" s="21"/>
      <c r="C35" s="22"/>
      <c r="D35" s="22"/>
      <c r="E35" s="22"/>
      <c r="F35" s="22"/>
      <c r="G35" s="22"/>
      <c r="H35" s="22"/>
      <c r="I35" s="22"/>
      <c r="J35" s="22"/>
      <c r="K35" s="23"/>
      <c r="L35" s="13"/>
      <c r="M35" s="291"/>
      <c r="N35" s="309" t="s">
        <v>110</v>
      </c>
      <c r="O35" s="310"/>
      <c r="P35" s="310"/>
      <c r="Q35" s="311" t="s">
        <v>23</v>
      </c>
      <c r="R35" s="311"/>
      <c r="S35" s="311"/>
      <c r="T35" s="311"/>
      <c r="U35" s="311"/>
      <c r="V35" s="311"/>
      <c r="W35" s="312"/>
      <c r="Y35" s="296"/>
      <c r="Z35" s="313" t="s">
        <v>111</v>
      </c>
      <c r="AA35" s="117"/>
      <c r="AB35" s="117"/>
      <c r="AC35" s="314" t="s">
        <v>43</v>
      </c>
      <c r="AD35" s="314"/>
      <c r="AE35" s="314"/>
      <c r="AF35" s="314" t="s">
        <v>46</v>
      </c>
      <c r="AG35" s="314"/>
      <c r="AH35" s="314"/>
      <c r="AI35" s="315"/>
    </row>
    <row r="36" spans="1:35" ht="30" customHeight="1" thickTop="1" thickBot="1">
      <c r="A36" s="16"/>
      <c r="B36" s="21"/>
      <c r="C36" s="22"/>
      <c r="D36" s="22"/>
      <c r="E36" s="22"/>
      <c r="F36" s="22"/>
      <c r="G36" s="22"/>
      <c r="H36" s="22"/>
      <c r="I36" s="22"/>
      <c r="J36" s="22"/>
      <c r="K36" s="23"/>
      <c r="L36" s="13"/>
      <c r="M36" s="291"/>
      <c r="N36" s="309" t="s">
        <v>112</v>
      </c>
      <c r="O36" s="310"/>
      <c r="P36" s="310"/>
      <c r="Q36" s="311"/>
      <c r="R36" s="311"/>
      <c r="S36" s="311"/>
      <c r="T36" s="311" t="s">
        <v>24</v>
      </c>
      <c r="U36" s="311"/>
      <c r="V36" s="311"/>
      <c r="W36" s="312"/>
      <c r="Y36" s="296"/>
      <c r="Z36" s="313" t="s">
        <v>113</v>
      </c>
      <c r="AA36" s="117"/>
      <c r="AB36" s="117"/>
      <c r="AC36" s="314" t="s">
        <v>43</v>
      </c>
      <c r="AD36" s="314"/>
      <c r="AE36" s="314"/>
      <c r="AF36" s="314" t="s">
        <v>46</v>
      </c>
      <c r="AG36" s="314"/>
      <c r="AH36" s="314"/>
      <c r="AI36" s="315"/>
    </row>
    <row r="37" spans="1:35" ht="44.25" customHeight="1" thickTop="1" thickBot="1">
      <c r="A37" s="16"/>
      <c r="B37" s="21"/>
      <c r="C37" s="22"/>
      <c r="D37" s="22"/>
      <c r="E37" s="22"/>
      <c r="F37" s="22"/>
      <c r="G37" s="22"/>
      <c r="H37" s="22"/>
      <c r="I37" s="22"/>
      <c r="J37" s="22"/>
      <c r="K37" s="23"/>
      <c r="L37" s="13"/>
      <c r="M37" s="291"/>
      <c r="N37" s="297" t="s">
        <v>114</v>
      </c>
      <c r="O37" s="298"/>
      <c r="P37" s="298"/>
      <c r="Q37" s="299"/>
      <c r="R37" s="299"/>
      <c r="S37" s="299"/>
      <c r="T37" s="299" t="s">
        <v>24</v>
      </c>
      <c r="U37" s="299"/>
      <c r="V37" s="299"/>
      <c r="W37" s="300"/>
      <c r="Y37" s="296"/>
      <c r="Z37" s="301" t="s">
        <v>115</v>
      </c>
      <c r="AA37" s="302"/>
      <c r="AB37" s="302"/>
      <c r="AC37" s="303" t="s">
        <v>43</v>
      </c>
      <c r="AD37" s="303"/>
      <c r="AE37" s="303"/>
      <c r="AF37" s="303" t="s">
        <v>46</v>
      </c>
      <c r="AG37" s="303"/>
      <c r="AH37" s="303"/>
      <c r="AI37" s="304"/>
    </row>
    <row r="38" spans="1:35" ht="43.5" customHeight="1" thickTop="1" thickBot="1">
      <c r="A38" s="16" t="s">
        <v>116</v>
      </c>
      <c r="B38" s="21" t="s">
        <v>95</v>
      </c>
      <c r="C38" s="117" t="s">
        <v>20</v>
      </c>
      <c r="D38" s="117"/>
      <c r="E38" s="117" t="s">
        <v>21</v>
      </c>
      <c r="F38" s="117"/>
      <c r="G38" s="22" t="s">
        <v>117</v>
      </c>
      <c r="H38" s="117" t="s">
        <v>20</v>
      </c>
      <c r="I38" s="117"/>
      <c r="J38" s="117"/>
      <c r="K38" s="23" t="s">
        <v>21</v>
      </c>
      <c r="L38" s="13"/>
      <c r="M38" s="34" t="s">
        <v>118</v>
      </c>
      <c r="N38" s="340" t="s">
        <v>119</v>
      </c>
      <c r="O38" s="340"/>
      <c r="P38" s="340"/>
      <c r="Q38" s="36" t="s">
        <v>23</v>
      </c>
      <c r="R38" s="36"/>
      <c r="S38" s="340" t="s">
        <v>120</v>
      </c>
      <c r="T38" s="340"/>
      <c r="U38" s="340"/>
      <c r="V38" s="36" t="s">
        <v>23</v>
      </c>
      <c r="W38" s="36"/>
      <c r="Y38" s="14" t="s">
        <v>121</v>
      </c>
      <c r="Z38" s="283" t="s">
        <v>122</v>
      </c>
      <c r="AA38" s="283"/>
      <c r="AB38" s="283"/>
      <c r="AC38" s="17" t="s">
        <v>43</v>
      </c>
      <c r="AD38" s="17" t="s">
        <v>46</v>
      </c>
      <c r="AE38" s="283" t="s">
        <v>123</v>
      </c>
      <c r="AF38" s="283"/>
      <c r="AG38" s="283"/>
      <c r="AH38" s="17" t="s">
        <v>43</v>
      </c>
      <c r="AI38" s="17" t="s">
        <v>46</v>
      </c>
    </row>
    <row r="39" spans="1:35" ht="30.75" customHeight="1" thickTop="1" thickBot="1">
      <c r="A39" s="171" t="s">
        <v>124</v>
      </c>
      <c r="B39" s="211" t="s">
        <v>125</v>
      </c>
      <c r="C39" s="212"/>
      <c r="D39" s="212" t="s">
        <v>126</v>
      </c>
      <c r="E39" s="212"/>
      <c r="F39" s="212"/>
      <c r="G39" s="212" t="s">
        <v>127</v>
      </c>
      <c r="H39" s="212"/>
      <c r="I39" s="212" t="s">
        <v>128</v>
      </c>
      <c r="J39" s="212"/>
      <c r="K39" s="213"/>
      <c r="L39" s="25"/>
      <c r="M39" s="291" t="s">
        <v>129</v>
      </c>
      <c r="N39" s="338" t="s">
        <v>130</v>
      </c>
      <c r="O39" s="339"/>
      <c r="P39" s="339" t="s">
        <v>131</v>
      </c>
      <c r="Q39" s="339"/>
      <c r="R39" s="339"/>
      <c r="S39" s="339" t="s">
        <v>132</v>
      </c>
      <c r="T39" s="339"/>
      <c r="U39" s="339" t="s">
        <v>133</v>
      </c>
      <c r="V39" s="339"/>
      <c r="W39" s="345"/>
      <c r="Y39" s="296" t="s">
        <v>134</v>
      </c>
      <c r="Z39" s="346" t="s">
        <v>135</v>
      </c>
      <c r="AA39" s="336"/>
      <c r="AB39" s="336" t="s">
        <v>136</v>
      </c>
      <c r="AC39" s="336"/>
      <c r="AD39" s="336"/>
      <c r="AE39" s="336" t="s">
        <v>137</v>
      </c>
      <c r="AF39" s="336"/>
      <c r="AG39" s="336" t="s">
        <v>138</v>
      </c>
      <c r="AH39" s="336"/>
      <c r="AI39" s="337"/>
    </row>
    <row r="40" spans="1:35" ht="173.25" customHeight="1" thickTop="1" thickBot="1">
      <c r="A40" s="171"/>
      <c r="B40" s="218" t="s">
        <v>139</v>
      </c>
      <c r="C40" s="219"/>
      <c r="D40" s="219" t="s">
        <v>140</v>
      </c>
      <c r="E40" s="219"/>
      <c r="F40" s="219"/>
      <c r="G40" s="219" t="s">
        <v>140</v>
      </c>
      <c r="H40" s="219"/>
      <c r="I40" s="219" t="s">
        <v>140</v>
      </c>
      <c r="J40" s="219"/>
      <c r="K40" s="220"/>
      <c r="L40" s="26"/>
      <c r="M40" s="291"/>
      <c r="N40" s="341" t="str">
        <f>'БП-Eng'!E225</f>
        <v xml:space="preserve">High demand in the domestic market
The project's products do not have a shelf life
Produced by customer order
</v>
      </c>
      <c r="O40" s="342"/>
      <c r="P40" s="343" t="str">
        <f>'БП-Eng'!E226</f>
        <v>The sale of products requires its transfer on the basis of consignment agreements.</v>
      </c>
      <c r="Q40" s="344"/>
      <c r="R40" s="344"/>
      <c r="S40" s="343" t="str">
        <f>'БП-Eng'!E227</f>
        <v>The presence of a wide range of consumers, the possibility of expanding the product range</v>
      </c>
      <c r="T40" s="344"/>
      <c r="U40" s="343" t="str">
        <f>'БП-Eng'!E228</f>
        <v>High competition
Availability of similar products from polymer raw materials on the market</v>
      </c>
      <c r="V40" s="344"/>
      <c r="W40" s="352"/>
      <c r="Y40" s="296"/>
      <c r="Z40" s="353" t="str">
        <f>'[38]Форма-отчета 16'!E232</f>
        <v xml:space="preserve">Продукция имеет достаточный спрос, 
Привлечение новой передовой технологии, 
Подержка государства по льготам СЭЗ и др.  </v>
      </c>
      <c r="AA40" s="302"/>
      <c r="AB40" s="354" t="str">
        <f>'[38]Форма-отчета 16'!E233</f>
        <v>Требуется квалифицированный персонал, 
Отсутствие дизайнеров и технических инженеров и др.</v>
      </c>
      <c r="AC40" s="302"/>
      <c r="AD40" s="302"/>
      <c r="AE40" s="354" t="str">
        <f>'[38]Форма-отчета 16'!E234</f>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
      <c r="AF40" s="302"/>
      <c r="AG40" s="354" t="str">
        <f>'[38]Форма-отчета 16'!E235</f>
        <v>Частичная импортная зависимость, 
Наличие конкурентов импортеров продукции высокого качества</v>
      </c>
      <c r="AH40" s="302"/>
      <c r="AI40" s="355"/>
    </row>
    <row r="41" spans="1:35" ht="41.25" customHeight="1" thickTop="1" thickBot="1">
      <c r="A41" s="171" t="s">
        <v>141</v>
      </c>
      <c r="B41" s="116" t="s">
        <v>142</v>
      </c>
      <c r="C41" s="117"/>
      <c r="D41" s="117"/>
      <c r="E41" s="117"/>
      <c r="F41" s="117"/>
      <c r="G41" s="117" t="s">
        <v>143</v>
      </c>
      <c r="H41" s="117"/>
      <c r="I41" s="117"/>
      <c r="J41" s="117"/>
      <c r="K41" s="118"/>
      <c r="L41" s="13"/>
      <c r="M41" s="37" t="s">
        <v>144</v>
      </c>
      <c r="N41" s="357">
        <f>ПаспортРУС!Z41</f>
        <v>0.51648853494845381</v>
      </c>
      <c r="O41" s="357"/>
      <c r="P41" s="357"/>
      <c r="Q41" s="357"/>
      <c r="R41" s="357"/>
      <c r="S41" s="357"/>
      <c r="T41" s="357"/>
      <c r="U41" s="357"/>
      <c r="V41" s="357"/>
      <c r="W41" s="357"/>
      <c r="Y41" s="27" t="s">
        <v>145</v>
      </c>
      <c r="Z41" s="347">
        <f>'[38]Форма-отчета 16'!E225</f>
        <v>0.10839873986813564</v>
      </c>
      <c r="AA41" s="347"/>
      <c r="AB41" s="347"/>
      <c r="AC41" s="347"/>
      <c r="AD41" s="347"/>
      <c r="AE41" s="347"/>
      <c r="AF41" s="347"/>
      <c r="AG41" s="347"/>
      <c r="AH41" s="347"/>
      <c r="AI41" s="347"/>
    </row>
    <row r="42" spans="1:35" ht="41.25" customHeight="1" thickTop="1" thickBot="1">
      <c r="A42" s="171"/>
      <c r="B42" s="21"/>
      <c r="C42" s="22"/>
      <c r="D42" s="22"/>
      <c r="E42" s="22"/>
      <c r="F42" s="22"/>
      <c r="G42" s="22"/>
      <c r="H42" s="22"/>
      <c r="I42" s="22"/>
      <c r="J42" s="22"/>
      <c r="K42" s="23"/>
      <c r="L42" s="13"/>
      <c r="M42" s="37" t="s">
        <v>146</v>
      </c>
      <c r="N42" s="348">
        <f>ПаспортРУС!Z42</f>
        <v>1603196.7978657018</v>
      </c>
      <c r="O42" s="282"/>
      <c r="P42" s="282"/>
      <c r="Q42" s="282"/>
      <c r="R42" s="282"/>
      <c r="S42" s="282"/>
      <c r="T42" s="282"/>
      <c r="U42" s="282"/>
      <c r="V42" s="282"/>
      <c r="W42" s="282"/>
      <c r="Y42" s="27" t="s">
        <v>147</v>
      </c>
      <c r="Z42" s="349">
        <f>'[38]Форма-отчета 16'!E226</f>
        <v>958739.36945756758</v>
      </c>
      <c r="AA42" s="283"/>
      <c r="AB42" s="283"/>
      <c r="AC42" s="283"/>
      <c r="AD42" s="283"/>
      <c r="AE42" s="283"/>
      <c r="AF42" s="283"/>
      <c r="AG42" s="283"/>
      <c r="AH42" s="283"/>
      <c r="AI42" s="283"/>
    </row>
    <row r="43" spans="1:35" ht="42" customHeight="1" thickTop="1" thickBot="1">
      <c r="A43" s="171"/>
      <c r="B43" s="21"/>
      <c r="C43" s="22"/>
      <c r="D43" s="22"/>
      <c r="E43" s="22"/>
      <c r="F43" s="22"/>
      <c r="G43" s="22"/>
      <c r="H43" s="22"/>
      <c r="I43" s="22"/>
      <c r="J43" s="22"/>
      <c r="K43" s="23"/>
      <c r="L43" s="13"/>
      <c r="M43" s="37" t="s">
        <v>148</v>
      </c>
      <c r="N43" s="350">
        <f>ПаспортРУС!Z43</f>
        <v>6.7504366774223454</v>
      </c>
      <c r="O43" s="282"/>
      <c r="P43" s="282"/>
      <c r="Q43" s="282"/>
      <c r="R43" s="282"/>
      <c r="S43" s="282"/>
      <c r="T43" s="282"/>
      <c r="U43" s="282"/>
      <c r="V43" s="282"/>
      <c r="W43" s="282"/>
      <c r="Y43" s="27" t="s">
        <v>149</v>
      </c>
      <c r="Z43" s="351">
        <f>'[38]Форма-отчета 16'!E227</f>
        <v>1.2552798753725618</v>
      </c>
      <c r="AA43" s="283"/>
      <c r="AB43" s="283"/>
      <c r="AC43" s="283"/>
      <c r="AD43" s="283"/>
      <c r="AE43" s="283"/>
      <c r="AF43" s="283"/>
      <c r="AG43" s="283"/>
      <c r="AH43" s="283"/>
      <c r="AI43" s="283"/>
    </row>
    <row r="44" spans="1:35" ht="42.75" customHeight="1" thickTop="1" thickBot="1">
      <c r="A44" s="171" t="s">
        <v>150</v>
      </c>
      <c r="B44" s="116" t="s">
        <v>151</v>
      </c>
      <c r="C44" s="117"/>
      <c r="D44" s="117"/>
      <c r="E44" s="117" t="s">
        <v>20</v>
      </c>
      <c r="F44" s="117"/>
      <c r="G44" s="117"/>
      <c r="H44" s="117" t="s">
        <v>21</v>
      </c>
      <c r="I44" s="117"/>
      <c r="J44" s="117"/>
      <c r="K44" s="118"/>
      <c r="L44" s="13"/>
      <c r="M44" s="356" t="s">
        <v>152</v>
      </c>
      <c r="N44" s="292" t="s">
        <v>153</v>
      </c>
      <c r="O44" s="293"/>
      <c r="P44" s="293"/>
      <c r="Q44" s="364">
        <f>ПаспортРУС!AC44</f>
        <v>80116.052742857137</v>
      </c>
      <c r="R44" s="365"/>
      <c r="S44" s="365"/>
      <c r="T44" s="365"/>
      <c r="U44" s="365"/>
      <c r="V44" s="365"/>
      <c r="W44" s="366"/>
      <c r="Y44" s="367" t="s">
        <v>154</v>
      </c>
      <c r="Z44" s="305" t="str">
        <f>'[38]Форма-отчета 16'!D216</f>
        <v>Вклад местного инвестора (инициатора), $</v>
      </c>
      <c r="AA44" s="306"/>
      <c r="AB44" s="306"/>
      <c r="AC44" s="368">
        <f>'[38]Форма-отчета 16'!E216</f>
        <v>1080875</v>
      </c>
      <c r="AD44" s="369"/>
      <c r="AE44" s="369"/>
      <c r="AF44" s="369"/>
      <c r="AG44" s="369"/>
      <c r="AH44" s="369"/>
      <c r="AI44" s="370"/>
    </row>
    <row r="45" spans="1:35" ht="33" customHeight="1" thickTop="1" thickBot="1">
      <c r="A45" s="171"/>
      <c r="B45" s="116" t="s">
        <v>155</v>
      </c>
      <c r="C45" s="117"/>
      <c r="D45" s="117"/>
      <c r="E45" s="117" t="s">
        <v>20</v>
      </c>
      <c r="F45" s="117"/>
      <c r="G45" s="117"/>
      <c r="H45" s="117" t="s">
        <v>21</v>
      </c>
      <c r="I45" s="117"/>
      <c r="J45" s="117"/>
      <c r="K45" s="118"/>
      <c r="L45" s="13"/>
      <c r="M45" s="356"/>
      <c r="N45" s="371" t="s">
        <v>156</v>
      </c>
      <c r="O45" s="310"/>
      <c r="P45" s="310"/>
      <c r="Q45" s="361">
        <f>ПаспортРУС!AC45</f>
        <v>199289.86439999999</v>
      </c>
      <c r="R45" s="362"/>
      <c r="S45" s="362"/>
      <c r="T45" s="362"/>
      <c r="U45" s="362"/>
      <c r="V45" s="362"/>
      <c r="W45" s="363"/>
      <c r="Y45" s="367"/>
      <c r="Z45" s="372" t="str">
        <f>'[38]Форма-отчета 16'!D217</f>
        <v>Вклад иностранного инвестора, $</v>
      </c>
      <c r="AA45" s="117"/>
      <c r="AB45" s="117"/>
      <c r="AC45" s="358">
        <f>'[38]Форма-отчета 16'!E217</f>
        <v>2183014</v>
      </c>
      <c r="AD45" s="359"/>
      <c r="AE45" s="359"/>
      <c r="AF45" s="359"/>
      <c r="AG45" s="359"/>
      <c r="AH45" s="359"/>
      <c r="AI45" s="360"/>
    </row>
    <row r="46" spans="1:35" ht="31.5" customHeight="1" thickTop="1" thickBot="1">
      <c r="A46" s="171"/>
      <c r="B46" s="116" t="s">
        <v>157</v>
      </c>
      <c r="C46" s="117"/>
      <c r="D46" s="117"/>
      <c r="E46" s="117" t="s">
        <v>20</v>
      </c>
      <c r="F46" s="117"/>
      <c r="G46" s="117"/>
      <c r="H46" s="117" t="s">
        <v>21</v>
      </c>
      <c r="I46" s="117"/>
      <c r="J46" s="117"/>
      <c r="K46" s="118"/>
      <c r="L46" s="13"/>
      <c r="M46" s="356"/>
      <c r="N46" s="309" t="s">
        <v>158</v>
      </c>
      <c r="O46" s="310"/>
      <c r="P46" s="310"/>
      <c r="Q46" s="361">
        <f>ПаспортРУС!AC46</f>
        <v>0</v>
      </c>
      <c r="R46" s="362"/>
      <c r="S46" s="362"/>
      <c r="T46" s="362"/>
      <c r="U46" s="362"/>
      <c r="V46" s="362"/>
      <c r="W46" s="363"/>
      <c r="Y46" s="367"/>
      <c r="Z46" s="313" t="s">
        <v>159</v>
      </c>
      <c r="AA46" s="117"/>
      <c r="AB46" s="117"/>
      <c r="AC46" s="358">
        <f>'[38]Форма-отчета 16'!E218</f>
        <v>0</v>
      </c>
      <c r="AD46" s="359"/>
      <c r="AE46" s="359"/>
      <c r="AF46" s="359"/>
      <c r="AG46" s="359"/>
      <c r="AH46" s="359"/>
      <c r="AI46" s="360"/>
    </row>
    <row r="47" spans="1:35" ht="39" customHeight="1" thickTop="1" thickBot="1">
      <c r="A47" s="16"/>
      <c r="B47" s="21"/>
      <c r="C47" s="22"/>
      <c r="D47" s="22"/>
      <c r="E47" s="22"/>
      <c r="F47" s="22"/>
      <c r="G47" s="22"/>
      <c r="H47" s="22"/>
      <c r="I47" s="22"/>
      <c r="J47" s="22"/>
      <c r="K47" s="23"/>
      <c r="L47" s="13"/>
      <c r="M47" s="291" t="s">
        <v>160</v>
      </c>
      <c r="N47" s="384" t="s">
        <v>183</v>
      </c>
      <c r="O47" s="385"/>
      <c r="P47" s="386"/>
      <c r="Q47" s="384" t="s">
        <v>162</v>
      </c>
      <c r="R47" s="385"/>
      <c r="S47" s="386"/>
      <c r="T47" s="384" t="s">
        <v>163</v>
      </c>
      <c r="U47" s="385"/>
      <c r="V47" s="385"/>
      <c r="W47" s="386"/>
      <c r="Y47" s="296" t="s">
        <v>164</v>
      </c>
      <c r="Z47" s="373" t="s">
        <v>165</v>
      </c>
      <c r="AA47" s="369"/>
      <c r="AB47" s="370"/>
      <c r="AC47" s="373" t="s">
        <v>166</v>
      </c>
      <c r="AD47" s="369"/>
      <c r="AE47" s="370"/>
      <c r="AF47" s="374" t="s">
        <v>167</v>
      </c>
      <c r="AG47" s="369"/>
      <c r="AH47" s="369"/>
      <c r="AI47" s="370"/>
    </row>
    <row r="48" spans="1:35" ht="54.75" customHeight="1" thickTop="1" thickBot="1">
      <c r="A48" s="16"/>
      <c r="B48" s="21"/>
      <c r="C48" s="22"/>
      <c r="D48" s="22"/>
      <c r="E48" s="22"/>
      <c r="F48" s="22"/>
      <c r="G48" s="22"/>
      <c r="H48" s="22"/>
      <c r="I48" s="22"/>
      <c r="J48" s="22"/>
      <c r="K48" s="23"/>
      <c r="L48" s="13"/>
      <c r="M48" s="291"/>
      <c r="N48" s="38" t="s">
        <v>184</v>
      </c>
      <c r="O48" s="375" t="s">
        <v>185</v>
      </c>
      <c r="P48" s="376"/>
      <c r="Q48" s="38" t="str">
        <f>ПаспортРУС!AC48</f>
        <v>B. Daulanov</v>
      </c>
      <c r="R48" s="375" t="s">
        <v>170</v>
      </c>
      <c r="S48" s="376"/>
      <c r="T48" s="377" t="s">
        <v>171</v>
      </c>
      <c r="U48" s="378"/>
      <c r="V48" s="378"/>
      <c r="W48" s="379"/>
      <c r="Y48" s="296"/>
      <c r="Z48" s="29" t="s">
        <v>168</v>
      </c>
      <c r="AA48" s="380" t="s">
        <v>169</v>
      </c>
      <c r="AB48" s="381"/>
      <c r="AC48" s="29" t="s">
        <v>168</v>
      </c>
      <c r="AD48" s="380" t="s">
        <v>170</v>
      </c>
      <c r="AE48" s="381"/>
      <c r="AF48" s="29" t="s">
        <v>168</v>
      </c>
      <c r="AG48" s="382" t="s">
        <v>171</v>
      </c>
      <c r="AH48" s="382"/>
      <c r="AI48" s="383"/>
    </row>
    <row r="49" spans="1:12" ht="15" thickTop="1">
      <c r="A49" s="13"/>
      <c r="B49" s="13"/>
      <c r="C49" s="13"/>
      <c r="D49" s="13"/>
      <c r="E49" s="13"/>
      <c r="F49" s="13"/>
      <c r="G49" s="13"/>
      <c r="H49" s="13"/>
      <c r="I49" s="13"/>
      <c r="J49" s="13"/>
      <c r="K49" s="13"/>
      <c r="L49" s="13"/>
    </row>
  </sheetData>
  <mergeCells count="277">
    <mergeCell ref="AC47:AE47"/>
    <mergeCell ref="AF47:AI47"/>
    <mergeCell ref="O48:P48"/>
    <mergeCell ref="R48:S48"/>
    <mergeCell ref="T48:W48"/>
    <mergeCell ref="AA48:AB48"/>
    <mergeCell ref="AD48:AE48"/>
    <mergeCell ref="AG48:AI48"/>
    <mergeCell ref="M47:M48"/>
    <mergeCell ref="N47:P47"/>
    <mergeCell ref="Q47:S47"/>
    <mergeCell ref="T47:W47"/>
    <mergeCell ref="Y47:Y48"/>
    <mergeCell ref="Z47:AB47"/>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44:A46"/>
    <mergeCell ref="B44:D44"/>
    <mergeCell ref="E44:G44"/>
    <mergeCell ref="H44:K44"/>
    <mergeCell ref="M44:M46"/>
    <mergeCell ref="N44:P44"/>
    <mergeCell ref="A41:A43"/>
    <mergeCell ref="B41:F41"/>
    <mergeCell ref="G41:K41"/>
    <mergeCell ref="N41:W41"/>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M34:M37"/>
    <mergeCell ref="N34:P34"/>
    <mergeCell ref="Q34:S34"/>
    <mergeCell ref="T34:W34"/>
    <mergeCell ref="Y34:Y37"/>
    <mergeCell ref="Z34:AB34"/>
    <mergeCell ref="N36:P36"/>
    <mergeCell ref="Q36:S36"/>
    <mergeCell ref="T36:W36"/>
    <mergeCell ref="Z36:AB36"/>
    <mergeCell ref="Q31:S31"/>
    <mergeCell ref="T31:W31"/>
    <mergeCell ref="Y31:Y33"/>
    <mergeCell ref="Z31:AB31"/>
    <mergeCell ref="AC31:AE31"/>
    <mergeCell ref="AF31:AI31"/>
    <mergeCell ref="Q32:S32"/>
    <mergeCell ref="T32:W32"/>
    <mergeCell ref="Z32:AB32"/>
    <mergeCell ref="AC32:AE32"/>
    <mergeCell ref="AF32:AI32"/>
    <mergeCell ref="Q33:S33"/>
    <mergeCell ref="T33:W33"/>
    <mergeCell ref="Z33:AB33"/>
    <mergeCell ref="AC33:AE33"/>
    <mergeCell ref="AF33:AI33"/>
    <mergeCell ref="A31:A33"/>
    <mergeCell ref="B31:D31"/>
    <mergeCell ref="E31:G31"/>
    <mergeCell ref="H31:K31"/>
    <mergeCell ref="M31:M33"/>
    <mergeCell ref="N31:P31"/>
    <mergeCell ref="B32:D32"/>
    <mergeCell ref="E32:G32"/>
    <mergeCell ref="H32:K32"/>
    <mergeCell ref="N32:P32"/>
    <mergeCell ref="B33:D33"/>
    <mergeCell ref="E33:G33"/>
    <mergeCell ref="H33:K33"/>
    <mergeCell ref="N33:P33"/>
    <mergeCell ref="AF29:AI29"/>
    <mergeCell ref="E30:G30"/>
    <mergeCell ref="H30:K30"/>
    <mergeCell ref="Q30:W30"/>
    <mergeCell ref="AC30:AE30"/>
    <mergeCell ref="AF30:AI30"/>
    <mergeCell ref="B29:D30"/>
    <mergeCell ref="E29:G29"/>
    <mergeCell ref="H29:K29"/>
    <mergeCell ref="N29:P30"/>
    <mergeCell ref="Q29:W29"/>
    <mergeCell ref="Z29:AB30"/>
    <mergeCell ref="AF25:AI25"/>
    <mergeCell ref="E26:G26"/>
    <mergeCell ref="H26:K26"/>
    <mergeCell ref="Q26:W26"/>
    <mergeCell ref="AC26:AE26"/>
    <mergeCell ref="AF26:AI26"/>
    <mergeCell ref="Q27:W27"/>
    <mergeCell ref="Z27:AB28"/>
    <mergeCell ref="AC27:AE27"/>
    <mergeCell ref="AF27:AI27"/>
    <mergeCell ref="E28:G28"/>
    <mergeCell ref="H28:K28"/>
    <mergeCell ref="Q28:W28"/>
    <mergeCell ref="AC28:AE28"/>
    <mergeCell ref="AF28:AI28"/>
    <mergeCell ref="Z21:AB21"/>
    <mergeCell ref="AC21:AE21"/>
    <mergeCell ref="A25:A30"/>
    <mergeCell ref="B25:D26"/>
    <mergeCell ref="E25:G25"/>
    <mergeCell ref="H25:K25"/>
    <mergeCell ref="M25:M30"/>
    <mergeCell ref="N25:P26"/>
    <mergeCell ref="B27:D28"/>
    <mergeCell ref="E27:G27"/>
    <mergeCell ref="H27:K27"/>
    <mergeCell ref="N27:P28"/>
    <mergeCell ref="Q25:W25"/>
    <mergeCell ref="Y25:Y30"/>
    <mergeCell ref="Z25:AB26"/>
    <mergeCell ref="AC25:AE25"/>
    <mergeCell ref="AC29:AE29"/>
    <mergeCell ref="T20:W20"/>
    <mergeCell ref="Z20:AB20"/>
    <mergeCell ref="AC20:AE20"/>
    <mergeCell ref="AF20:AI20"/>
    <mergeCell ref="A23:A24"/>
    <mergeCell ref="B23:F23"/>
    <mergeCell ref="G23:K23"/>
    <mergeCell ref="M23:M24"/>
    <mergeCell ref="N23:W23"/>
    <mergeCell ref="Y23:Y24"/>
    <mergeCell ref="B21:K21"/>
    <mergeCell ref="M21:M22"/>
    <mergeCell ref="N21:W21"/>
    <mergeCell ref="Y21:Y22"/>
    <mergeCell ref="Z23:AD23"/>
    <mergeCell ref="AE23:AI23"/>
    <mergeCell ref="B24:K24"/>
    <mergeCell ref="N24:W24"/>
    <mergeCell ref="Z24:AD24"/>
    <mergeCell ref="AE24:AI24"/>
    <mergeCell ref="AF21:AI21"/>
    <mergeCell ref="N22:W22"/>
    <mergeCell ref="Z22:AB22"/>
    <mergeCell ref="AC22:AI22"/>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B11:K11"/>
    <mergeCell ref="O11:W11"/>
    <mergeCell ref="AA11:AI11"/>
    <mergeCell ref="B12:K12"/>
    <mergeCell ref="O12:W12"/>
    <mergeCell ref="AA12:AI12"/>
    <mergeCell ref="B10:D10"/>
    <mergeCell ref="E10:G10"/>
    <mergeCell ref="H10:K10"/>
    <mergeCell ref="N10:W10"/>
    <mergeCell ref="Z10:AD10"/>
    <mergeCell ref="AE10:AG10"/>
    <mergeCell ref="B8:K8"/>
    <mergeCell ref="N8:W8"/>
    <mergeCell ref="Z8:AI8"/>
    <mergeCell ref="B9:K9"/>
    <mergeCell ref="N9:W9"/>
    <mergeCell ref="Z9:AI9"/>
    <mergeCell ref="A6:K6"/>
    <mergeCell ref="M6:W6"/>
    <mergeCell ref="Y6:AI6"/>
    <mergeCell ref="A7:K7"/>
    <mergeCell ref="M7:W7"/>
    <mergeCell ref="Y7:AI7"/>
  </mergeCells>
  <printOptions horizontalCentered="1" verticalCentered="1"/>
  <pageMargins left="0.11811023622047245" right="0.31496062992125984" top="0.59055118110236227" bottom="0.59055118110236227" header="0.31496062992125984" footer="0.11811023622047245"/>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52AF6-ACA3-4894-93A3-6FE089D7BA60}">
  <sheetPr>
    <pageSetUpPr fitToPage="1"/>
  </sheetPr>
  <dimension ref="C1:V266"/>
  <sheetViews>
    <sheetView showGridLines="0" topLeftCell="A33" zoomScale="78" zoomScaleNormal="78" workbookViewId="0">
      <selection activeCell="D40" sqref="D40:D41"/>
    </sheetView>
  </sheetViews>
  <sheetFormatPr defaultRowHeight="12.75" outlineLevelRow="1"/>
  <cols>
    <col min="1" max="2" width="9.140625" style="41"/>
    <col min="3" max="3" width="9.42578125" style="39" customWidth="1"/>
    <col min="4" max="4" width="76.140625" style="41" customWidth="1"/>
    <col min="5" max="5" width="18.140625" style="41" customWidth="1"/>
    <col min="6" max="6" width="16.42578125" style="41" customWidth="1"/>
    <col min="7" max="7" width="16.28515625" style="41" customWidth="1"/>
    <col min="8" max="8" width="17.5703125" style="41" customWidth="1"/>
    <col min="9" max="9" width="17.85546875" style="41" customWidth="1"/>
    <col min="10" max="10" width="14.7109375" style="41" customWidth="1"/>
    <col min="11" max="11" width="23.7109375" style="41" customWidth="1"/>
    <col min="12" max="12" width="24.42578125" style="41" customWidth="1"/>
    <col min="13" max="13" width="19.140625" style="41" customWidth="1"/>
    <col min="14" max="14" width="19.28515625" style="41" customWidth="1"/>
    <col min="15" max="17" width="9.140625" style="41"/>
    <col min="18" max="18" width="46.28515625" style="41" customWidth="1"/>
    <col min="19" max="19" width="13.140625" style="41" bestFit="1" customWidth="1"/>
    <col min="20" max="16384" width="9.140625" style="41"/>
  </cols>
  <sheetData>
    <row r="1" spans="3:17" ht="32.25" customHeight="1">
      <c r="D1" s="40"/>
      <c r="E1" s="40"/>
      <c r="F1" s="40"/>
      <c r="G1" s="40"/>
      <c r="H1" s="40"/>
      <c r="I1" s="40"/>
      <c r="J1" s="40"/>
      <c r="K1" s="40"/>
      <c r="L1" s="40"/>
      <c r="M1" s="40"/>
      <c r="N1" s="40"/>
      <c r="P1" s="41" t="s">
        <v>186</v>
      </c>
      <c r="Q1" s="42">
        <f>[39]Input1!I2</f>
        <v>10500</v>
      </c>
    </row>
    <row r="2" spans="3:17" ht="31.5" thickBot="1">
      <c r="D2" s="393" t="s">
        <v>187</v>
      </c>
      <c r="E2" s="393"/>
      <c r="F2" s="393"/>
      <c r="G2" s="393"/>
      <c r="H2" s="393"/>
      <c r="I2" s="393"/>
      <c r="J2" s="393"/>
      <c r="K2" s="393"/>
      <c r="L2" s="393"/>
      <c r="M2" s="393"/>
      <c r="N2" s="393"/>
    </row>
    <row r="3" spans="3:17" ht="33" customHeight="1" thickTop="1" thickBot="1">
      <c r="C3" s="43"/>
      <c r="D3" s="394" t="s">
        <v>188</v>
      </c>
      <c r="E3" s="395"/>
      <c r="F3" s="395"/>
      <c r="G3" s="395"/>
      <c r="H3" s="395"/>
      <c r="I3" s="395"/>
      <c r="J3" s="395"/>
      <c r="K3" s="395"/>
      <c r="L3" s="395"/>
      <c r="M3" s="395"/>
      <c r="N3" s="396"/>
    </row>
    <row r="4" spans="3:17" ht="34.5" customHeight="1" thickTop="1" thickBot="1">
      <c r="C4" s="397">
        <v>1</v>
      </c>
      <c r="D4" s="398" t="s">
        <v>189</v>
      </c>
      <c r="E4" s="399"/>
      <c r="F4" s="399"/>
      <c r="G4" s="399"/>
      <c r="H4" s="399"/>
      <c r="I4" s="399"/>
      <c r="J4" s="399"/>
      <c r="K4" s="399"/>
      <c r="L4" s="399"/>
      <c r="M4" s="399"/>
      <c r="N4" s="400"/>
    </row>
    <row r="5" spans="3:17" ht="57.75" customHeight="1" thickTop="1" thickBot="1">
      <c r="C5" s="397"/>
      <c r="D5" s="44" t="s">
        <v>14</v>
      </c>
      <c r="E5" s="401" t="s">
        <v>190</v>
      </c>
      <c r="F5" s="401"/>
      <c r="G5" s="401"/>
      <c r="H5" s="401"/>
      <c r="I5" s="401"/>
      <c r="J5" s="401"/>
      <c r="K5" s="401"/>
      <c r="L5" s="401"/>
      <c r="M5" s="401"/>
      <c r="N5" s="402"/>
    </row>
    <row r="6" spans="3:17" ht="21.75" customHeight="1" thickTop="1" thickBot="1">
      <c r="C6" s="397"/>
      <c r="D6" s="44" t="s">
        <v>191</v>
      </c>
      <c r="E6" s="390">
        <f>E177</f>
        <v>279405.91714285716</v>
      </c>
      <c r="F6" s="390"/>
      <c r="G6" s="390"/>
      <c r="H6" s="390"/>
      <c r="I6" s="390"/>
      <c r="J6" s="390"/>
      <c r="K6" s="390"/>
      <c r="L6" s="390"/>
      <c r="M6" s="390"/>
      <c r="N6" s="403"/>
    </row>
    <row r="7" spans="3:17" ht="21.75" customHeight="1" thickTop="1" thickBot="1">
      <c r="C7" s="397"/>
      <c r="D7" s="44" t="s">
        <v>192</v>
      </c>
      <c r="E7" s="390">
        <f>E41</f>
        <v>630092.25142857141</v>
      </c>
      <c r="F7" s="390"/>
      <c r="G7" s="390"/>
      <c r="H7" s="390"/>
      <c r="I7" s="390"/>
      <c r="J7" s="390"/>
      <c r="K7" s="390"/>
      <c r="L7" s="390"/>
      <c r="M7" s="390"/>
      <c r="N7" s="403"/>
    </row>
    <row r="8" spans="3:17" ht="16.5" customHeight="1" thickTop="1" thickBot="1">
      <c r="C8" s="397"/>
      <c r="D8" s="44" t="s">
        <v>193</v>
      </c>
      <c r="E8" s="390">
        <f>E95+J95</f>
        <v>8268901.2380952379</v>
      </c>
      <c r="F8" s="390"/>
      <c r="G8" s="390"/>
      <c r="H8" s="390"/>
      <c r="I8" s="390"/>
      <c r="J8" s="390"/>
      <c r="K8" s="390"/>
      <c r="L8" s="390"/>
      <c r="M8" s="390"/>
      <c r="N8" s="403"/>
    </row>
    <row r="9" spans="3:17" ht="16.5" customHeight="1" thickTop="1" thickBot="1">
      <c r="C9" s="397"/>
      <c r="D9" s="44" t="str">
        <f>D217</f>
        <v>Срок окупаемости (DPP) (месяц)</v>
      </c>
      <c r="E9" s="404">
        <f>E217</f>
        <v>31.046834347220113</v>
      </c>
      <c r="F9" s="404"/>
      <c r="G9" s="404"/>
      <c r="H9" s="404"/>
      <c r="I9" s="404"/>
      <c r="J9" s="404"/>
      <c r="K9" s="404"/>
      <c r="L9" s="404"/>
      <c r="M9" s="404"/>
      <c r="N9" s="405"/>
    </row>
    <row r="10" spans="3:17" ht="29.25" customHeight="1" thickTop="1" thickBot="1">
      <c r="C10" s="397"/>
      <c r="D10" s="44" t="s">
        <v>194</v>
      </c>
      <c r="E10" s="290" t="s">
        <v>195</v>
      </c>
      <c r="F10" s="290"/>
      <c r="G10" s="290"/>
      <c r="H10" s="290"/>
      <c r="I10" s="290"/>
      <c r="J10" s="290"/>
      <c r="K10" s="290"/>
      <c r="L10" s="290"/>
      <c r="M10" s="290"/>
      <c r="N10" s="389"/>
    </row>
    <row r="11" spans="3:17" ht="29.25" hidden="1" customHeight="1" outlineLevel="1" thickTop="1" thickBot="1">
      <c r="C11" s="397"/>
      <c r="D11" s="45" t="s">
        <v>196</v>
      </c>
      <c r="E11" s="387"/>
      <c r="F11" s="387"/>
      <c r="G11" s="387"/>
      <c r="H11" s="387"/>
      <c r="I11" s="387"/>
      <c r="J11" s="387"/>
      <c r="K11" s="387"/>
      <c r="L11" s="387"/>
      <c r="M11" s="387"/>
      <c r="N11" s="388"/>
    </row>
    <row r="12" spans="3:17" ht="48.75" hidden="1" customHeight="1" outlineLevel="1" thickTop="1" thickBot="1">
      <c r="C12" s="397"/>
      <c r="D12" s="44" t="s">
        <v>197</v>
      </c>
      <c r="E12" s="290" t="str">
        <f>E10</f>
        <v>Будет уточнено</v>
      </c>
      <c r="F12" s="290"/>
      <c r="G12" s="290"/>
      <c r="H12" s="290"/>
      <c r="I12" s="290"/>
      <c r="J12" s="290"/>
      <c r="K12" s="290"/>
      <c r="L12" s="290"/>
      <c r="M12" s="290"/>
      <c r="N12" s="389"/>
    </row>
    <row r="13" spans="3:17" ht="54.75" hidden="1" customHeight="1" outlineLevel="1" thickTop="1" thickBot="1">
      <c r="C13" s="397"/>
      <c r="D13" s="44" t="s">
        <v>198</v>
      </c>
      <c r="E13" s="290"/>
      <c r="F13" s="290"/>
      <c r="G13" s="290"/>
      <c r="H13" s="290"/>
      <c r="I13" s="290"/>
      <c r="J13" s="290"/>
      <c r="K13" s="290"/>
      <c r="L13" s="290"/>
      <c r="M13" s="290"/>
      <c r="N13" s="389"/>
    </row>
    <row r="14" spans="3:17" ht="54.75" hidden="1" customHeight="1" outlineLevel="1" thickTop="1" thickBot="1">
      <c r="C14" s="397"/>
      <c r="D14" s="44" t="s">
        <v>199</v>
      </c>
      <c r="E14" s="290"/>
      <c r="F14" s="290"/>
      <c r="G14" s="290"/>
      <c r="H14" s="290"/>
      <c r="I14" s="290"/>
      <c r="J14" s="290"/>
      <c r="K14" s="290"/>
      <c r="L14" s="290"/>
      <c r="M14" s="290"/>
      <c r="N14" s="389"/>
    </row>
    <row r="15" spans="3:17" ht="42" hidden="1" customHeight="1" outlineLevel="1" thickTop="1" thickBot="1">
      <c r="C15" s="397"/>
      <c r="D15" s="46" t="s">
        <v>200</v>
      </c>
      <c r="E15" s="390">
        <f>E192</f>
        <v>80116.052742857137</v>
      </c>
      <c r="F15" s="290"/>
      <c r="G15" s="290"/>
      <c r="H15" s="290"/>
      <c r="I15" s="290"/>
      <c r="J15" s="290"/>
      <c r="K15" s="290"/>
      <c r="L15" s="290"/>
      <c r="M15" s="290"/>
      <c r="N15" s="389"/>
    </row>
    <row r="16" spans="3:17" ht="30" hidden="1" customHeight="1" outlineLevel="1" thickTop="1" thickBot="1">
      <c r="C16" s="397"/>
      <c r="D16" s="47" t="s">
        <v>201</v>
      </c>
      <c r="E16" s="391"/>
      <c r="F16" s="391"/>
      <c r="G16" s="391"/>
      <c r="H16" s="391"/>
      <c r="I16" s="391"/>
      <c r="J16" s="391"/>
      <c r="K16" s="391"/>
      <c r="L16" s="391"/>
      <c r="M16" s="391"/>
      <c r="N16" s="392"/>
    </row>
    <row r="17" spans="3:22" ht="106.5" hidden="1" customHeight="1" outlineLevel="1" thickTop="1" thickBot="1">
      <c r="C17" s="397"/>
      <c r="D17" s="48" t="s">
        <v>202</v>
      </c>
      <c r="E17" s="406"/>
      <c r="F17" s="407"/>
      <c r="G17" s="406"/>
      <c r="H17" s="407"/>
      <c r="I17" s="406"/>
      <c r="J17" s="407"/>
      <c r="K17" s="406"/>
      <c r="L17" s="407"/>
      <c r="M17" s="406"/>
      <c r="N17" s="408"/>
    </row>
    <row r="18" spans="3:22" ht="51.75" hidden="1" customHeight="1" outlineLevel="1" thickTop="1" thickBot="1">
      <c r="C18" s="397"/>
      <c r="D18" s="44" t="s">
        <v>197</v>
      </c>
      <c r="E18" s="409" t="s">
        <v>195</v>
      </c>
      <c r="F18" s="410"/>
      <c r="G18" s="409" t="s">
        <v>195</v>
      </c>
      <c r="H18" s="410"/>
      <c r="I18" s="409" t="s">
        <v>195</v>
      </c>
      <c r="J18" s="410"/>
      <c r="K18" s="409" t="s">
        <v>195</v>
      </c>
      <c r="L18" s="410"/>
      <c r="M18" s="409" t="s">
        <v>195</v>
      </c>
      <c r="N18" s="411"/>
    </row>
    <row r="19" spans="3:22" ht="49.5" hidden="1" customHeight="1" outlineLevel="1" thickTop="1" thickBot="1">
      <c r="C19" s="397"/>
      <c r="D19" s="44" t="s">
        <v>198</v>
      </c>
      <c r="E19" s="409" t="s">
        <v>195</v>
      </c>
      <c r="F19" s="410"/>
      <c r="G19" s="409" t="s">
        <v>195</v>
      </c>
      <c r="H19" s="410"/>
      <c r="I19" s="409" t="s">
        <v>195</v>
      </c>
      <c r="J19" s="410"/>
      <c r="K19" s="409" t="s">
        <v>195</v>
      </c>
      <c r="L19" s="410"/>
      <c r="M19" s="409" t="s">
        <v>195</v>
      </c>
      <c r="N19" s="411"/>
    </row>
    <row r="20" spans="3:22" ht="55.5" hidden="1" customHeight="1" outlineLevel="1" thickTop="1" thickBot="1">
      <c r="C20" s="397"/>
      <c r="D20" s="44" t="s">
        <v>199</v>
      </c>
      <c r="E20" s="409" t="s">
        <v>195</v>
      </c>
      <c r="F20" s="410"/>
      <c r="G20" s="409" t="s">
        <v>195</v>
      </c>
      <c r="H20" s="410"/>
      <c r="I20" s="409" t="s">
        <v>195</v>
      </c>
      <c r="J20" s="410"/>
      <c r="K20" s="409" t="s">
        <v>195</v>
      </c>
      <c r="L20" s="410"/>
      <c r="M20" s="409" t="s">
        <v>195</v>
      </c>
      <c r="N20" s="411"/>
    </row>
    <row r="21" spans="3:22" ht="39" hidden="1" customHeight="1" outlineLevel="1" thickTop="1" thickBot="1">
      <c r="C21" s="397"/>
      <c r="D21" s="46" t="s">
        <v>200</v>
      </c>
      <c r="E21" s="390">
        <f>E193</f>
        <v>199289.86439999999</v>
      </c>
      <c r="F21" s="290"/>
      <c r="G21" s="290"/>
      <c r="H21" s="290"/>
      <c r="I21" s="290"/>
      <c r="J21" s="290"/>
      <c r="K21" s="290"/>
      <c r="L21" s="290"/>
      <c r="M21" s="290"/>
      <c r="N21" s="389"/>
    </row>
    <row r="22" spans="3:22" ht="37.5" hidden="1" customHeight="1" outlineLevel="1" thickTop="1" thickBot="1">
      <c r="C22" s="397"/>
      <c r="D22" s="46" t="s">
        <v>201</v>
      </c>
      <c r="E22" s="290"/>
      <c r="F22" s="290"/>
      <c r="G22" s="290"/>
      <c r="H22" s="290"/>
      <c r="I22" s="290"/>
      <c r="J22" s="290"/>
      <c r="K22" s="290"/>
      <c r="L22" s="290"/>
      <c r="M22" s="290"/>
      <c r="N22" s="389"/>
    </row>
    <row r="23" spans="3:22" ht="66.75" hidden="1" customHeight="1" outlineLevel="1" thickTop="1" thickBot="1">
      <c r="C23" s="397"/>
      <c r="D23" s="49" t="s">
        <v>203</v>
      </c>
      <c r="E23" s="412" t="s">
        <v>204</v>
      </c>
      <c r="F23" s="413"/>
      <c r="G23" s="412" t="s">
        <v>204</v>
      </c>
      <c r="H23" s="413"/>
      <c r="I23" s="412" t="s">
        <v>205</v>
      </c>
      <c r="J23" s="413"/>
      <c r="K23" s="412" t="s">
        <v>205</v>
      </c>
      <c r="L23" s="413"/>
      <c r="M23" s="412" t="s">
        <v>205</v>
      </c>
      <c r="N23" s="414"/>
    </row>
    <row r="24" spans="3:22" ht="35.25" customHeight="1" collapsed="1" thickTop="1">
      <c r="C24" s="432">
        <v>2</v>
      </c>
      <c r="D24" s="435" t="s">
        <v>206</v>
      </c>
      <c r="E24" s="436"/>
      <c r="F24" s="436"/>
      <c r="G24" s="436"/>
      <c r="H24" s="436"/>
      <c r="I24" s="436"/>
      <c r="J24" s="436"/>
      <c r="K24" s="436"/>
      <c r="L24" s="436"/>
      <c r="M24" s="436"/>
      <c r="N24" s="437"/>
      <c r="P24"/>
    </row>
    <row r="25" spans="3:22" ht="21" hidden="1" customHeight="1" outlineLevel="1">
      <c r="C25" s="433"/>
      <c r="D25" s="438" t="s">
        <v>207</v>
      </c>
      <c r="E25" s="439"/>
      <c r="F25" s="439"/>
      <c r="G25" s="439"/>
      <c r="H25" s="439"/>
      <c r="I25" s="439"/>
      <c r="J25" s="439"/>
      <c r="K25" s="439"/>
      <c r="L25" s="439"/>
      <c r="M25" s="439"/>
      <c r="N25" s="440"/>
      <c r="R25" s="41" t="s">
        <v>208</v>
      </c>
    </row>
    <row r="26" spans="3:22" ht="30.75" customHeight="1" collapsed="1">
      <c r="C26" s="433"/>
      <c r="D26" s="50" t="s">
        <v>209</v>
      </c>
      <c r="E26" s="441" t="s">
        <v>210</v>
      </c>
      <c r="F26" s="441"/>
      <c r="G26" s="441"/>
      <c r="H26" s="387" t="s">
        <v>211</v>
      </c>
      <c r="I26" s="387"/>
      <c r="J26" s="387"/>
      <c r="K26" s="387" t="s">
        <v>212</v>
      </c>
      <c r="L26" s="387"/>
      <c r="M26" s="387" t="s">
        <v>213</v>
      </c>
      <c r="N26" s="388"/>
    </row>
    <row r="27" spans="3:22" ht="208.5" customHeight="1">
      <c r="C27" s="433"/>
      <c r="D27" s="44" t="s">
        <v>214</v>
      </c>
      <c r="E27" s="415"/>
      <c r="F27" s="415"/>
      <c r="G27" s="415"/>
      <c r="H27" s="415"/>
      <c r="I27" s="415"/>
      <c r="J27" s="415"/>
      <c r="K27" s="415"/>
      <c r="L27" s="415"/>
      <c r="M27" s="415"/>
      <c r="N27" s="416"/>
      <c r="R27"/>
      <c r="S27"/>
    </row>
    <row r="28" spans="3:22" ht="54.75" customHeight="1">
      <c r="C28" s="433"/>
      <c r="D28" s="417" t="s">
        <v>215</v>
      </c>
      <c r="E28" s="420" t="s">
        <v>216</v>
      </c>
      <c r="F28" s="421"/>
      <c r="G28" s="422"/>
      <c r="H28" s="420" t="s">
        <v>217</v>
      </c>
      <c r="I28" s="421"/>
      <c r="J28" s="422"/>
      <c r="K28" s="420" t="s">
        <v>218</v>
      </c>
      <c r="L28" s="422"/>
      <c r="M28" s="420" t="s">
        <v>219</v>
      </c>
      <c r="N28" s="429"/>
      <c r="V28"/>
    </row>
    <row r="29" spans="3:22" ht="12.75" customHeight="1">
      <c r="C29" s="433"/>
      <c r="D29" s="418"/>
      <c r="E29" s="423"/>
      <c r="F29" s="424"/>
      <c r="G29" s="425"/>
      <c r="H29" s="423"/>
      <c r="I29" s="424"/>
      <c r="J29" s="425"/>
      <c r="K29" s="423"/>
      <c r="L29" s="425"/>
      <c r="M29" s="423"/>
      <c r="N29" s="430"/>
      <c r="U29" s="51"/>
    </row>
    <row r="30" spans="3:22" ht="21.75" customHeight="1">
      <c r="C30" s="433"/>
      <c r="D30" s="418"/>
      <c r="E30" s="423"/>
      <c r="F30" s="424"/>
      <c r="G30" s="425"/>
      <c r="H30" s="423"/>
      <c r="I30" s="424"/>
      <c r="J30" s="425"/>
      <c r="K30" s="423"/>
      <c r="L30" s="425"/>
      <c r="M30" s="423"/>
      <c r="N30" s="430"/>
    </row>
    <row r="31" spans="3:22" ht="28.5" customHeight="1">
      <c r="C31" s="433"/>
      <c r="D31" s="419"/>
      <c r="E31" s="426"/>
      <c r="F31" s="427"/>
      <c r="G31" s="428"/>
      <c r="H31" s="426"/>
      <c r="I31" s="427"/>
      <c r="J31" s="428"/>
      <c r="K31" s="426"/>
      <c r="L31" s="428"/>
      <c r="M31" s="426"/>
      <c r="N31" s="431"/>
    </row>
    <row r="32" spans="3:22" ht="270" customHeight="1">
      <c r="C32" s="433"/>
      <c r="D32" s="46" t="s">
        <v>220</v>
      </c>
      <c r="E32" s="290" t="s">
        <v>221</v>
      </c>
      <c r="F32" s="290"/>
      <c r="G32" s="290"/>
      <c r="H32" s="290" t="s">
        <v>222</v>
      </c>
      <c r="I32" s="290"/>
      <c r="J32" s="290"/>
      <c r="K32" s="290" t="s">
        <v>223</v>
      </c>
      <c r="L32" s="290"/>
      <c r="M32" s="290" t="s">
        <v>224</v>
      </c>
      <c r="N32" s="389"/>
    </row>
    <row r="33" spans="3:19" ht="46.5" customHeight="1">
      <c r="C33" s="433"/>
      <c r="D33" s="46" t="s">
        <v>225</v>
      </c>
      <c r="E33" s="442" t="s">
        <v>226</v>
      </c>
      <c r="F33" s="443"/>
      <c r="G33" s="443"/>
      <c r="H33" s="443"/>
      <c r="I33" s="443"/>
      <c r="J33" s="443"/>
      <c r="K33" s="443"/>
      <c r="L33" s="443"/>
      <c r="M33" s="443"/>
      <c r="N33" s="444"/>
    </row>
    <row r="34" spans="3:19" ht="100.5" customHeight="1">
      <c r="C34" s="433"/>
      <c r="D34" s="46" t="s">
        <v>227</v>
      </c>
      <c r="E34" s="445" t="s">
        <v>228</v>
      </c>
      <c r="F34" s="439"/>
      <c r="G34" s="439"/>
      <c r="H34" s="439"/>
      <c r="I34" s="439"/>
      <c r="J34" s="439"/>
      <c r="K34" s="439"/>
      <c r="L34" s="439"/>
      <c r="M34" s="439"/>
      <c r="N34" s="440"/>
    </row>
    <row r="35" spans="3:19" ht="24" customHeight="1">
      <c r="C35" s="433"/>
      <c r="D35" s="46" t="s">
        <v>229</v>
      </c>
      <c r="E35" s="442" t="s">
        <v>230</v>
      </c>
      <c r="F35" s="443"/>
      <c r="G35" s="443"/>
      <c r="H35" s="443"/>
      <c r="I35" s="443"/>
      <c r="J35" s="443"/>
      <c r="K35" s="443"/>
      <c r="L35" s="443"/>
      <c r="M35" s="443"/>
      <c r="N35" s="444"/>
    </row>
    <row r="36" spans="3:19" ht="47.25" customHeight="1">
      <c r="C36" s="433"/>
      <c r="D36" s="50" t="s">
        <v>231</v>
      </c>
      <c r="E36" s="445" t="s">
        <v>232</v>
      </c>
      <c r="F36" s="439"/>
      <c r="G36" s="439"/>
      <c r="H36" s="439"/>
      <c r="I36" s="439"/>
      <c r="J36" s="439"/>
      <c r="K36" s="439"/>
      <c r="L36" s="439"/>
      <c r="M36" s="439"/>
      <c r="N36" s="440"/>
    </row>
    <row r="37" spans="3:19" ht="48.75" customHeight="1">
      <c r="C37" s="433"/>
      <c r="D37" s="50" t="s">
        <v>233</v>
      </c>
      <c r="E37" s="446">
        <f>[39]Лист2!G98/Q1*0.6</f>
        <v>0.54285714285714282</v>
      </c>
      <c r="F37" s="446"/>
      <c r="G37" s="446"/>
      <c r="H37" s="446">
        <f>[39]Лист2!G127*0.6/Q1</f>
        <v>0.97142857142857142</v>
      </c>
      <c r="I37" s="446"/>
      <c r="J37" s="446"/>
      <c r="K37" s="446">
        <f>[39]Лист2!I267*0.6/'Форма-отчета 22'!Q1</f>
        <v>1.4857142857142858</v>
      </c>
      <c r="L37" s="446"/>
      <c r="M37" s="446">
        <f>8*0.6</f>
        <v>4.8</v>
      </c>
      <c r="N37" s="447"/>
    </row>
    <row r="38" spans="3:19" ht="55.5" customHeight="1">
      <c r="C38" s="433"/>
      <c r="D38" s="50" t="s">
        <v>234</v>
      </c>
      <c r="E38" s="404" t="s">
        <v>235</v>
      </c>
      <c r="F38" s="404"/>
      <c r="G38" s="404"/>
      <c r="H38" s="404" t="s">
        <v>236</v>
      </c>
      <c r="I38" s="404"/>
      <c r="J38" s="404"/>
      <c r="K38" s="404" t="s">
        <v>236</v>
      </c>
      <c r="L38" s="404"/>
      <c r="M38" s="404" t="s">
        <v>237</v>
      </c>
      <c r="N38" s="405"/>
    </row>
    <row r="39" spans="3:19" ht="34.5" customHeight="1">
      <c r="C39" s="433"/>
      <c r="D39" s="50" t="s">
        <v>622</v>
      </c>
      <c r="E39" s="452">
        <f>E101</f>
        <v>212000</v>
      </c>
      <c r="F39" s="452"/>
      <c r="G39" s="452"/>
      <c r="H39" s="452">
        <f>H101</f>
        <v>256435.20000000001</v>
      </c>
      <c r="I39" s="452"/>
      <c r="J39" s="452"/>
      <c r="K39" s="452">
        <f>K101</f>
        <v>162816</v>
      </c>
      <c r="L39" s="452"/>
      <c r="M39" s="452">
        <v>5000</v>
      </c>
      <c r="N39" s="453"/>
    </row>
    <row r="40" spans="3:19" ht="24.75" customHeight="1">
      <c r="C40" s="433"/>
      <c r="D40" s="417" t="s">
        <v>238</v>
      </c>
      <c r="E40" s="446">
        <f>E39*E37</f>
        <v>115085.71428571428</v>
      </c>
      <c r="F40" s="446"/>
      <c r="G40" s="446"/>
      <c r="H40" s="446">
        <f>H39*H37</f>
        <v>249108.48000000001</v>
      </c>
      <c r="I40" s="446"/>
      <c r="J40" s="446"/>
      <c r="K40" s="446">
        <f>K39*K37</f>
        <v>241898.05714285714</v>
      </c>
      <c r="L40" s="446"/>
      <c r="M40" s="446">
        <f>M37*M39</f>
        <v>24000</v>
      </c>
      <c r="N40" s="447"/>
    </row>
    <row r="41" spans="3:19" ht="23.25" customHeight="1" thickBot="1">
      <c r="C41" s="434"/>
      <c r="D41" s="448"/>
      <c r="E41" s="449">
        <f>SUM(E40:N40)</f>
        <v>630092.25142857141</v>
      </c>
      <c r="F41" s="450"/>
      <c r="G41" s="450"/>
      <c r="H41" s="450"/>
      <c r="I41" s="450"/>
      <c r="J41" s="450"/>
      <c r="K41" s="450"/>
      <c r="L41" s="450"/>
      <c r="M41" s="450"/>
      <c r="N41" s="451"/>
    </row>
    <row r="42" spans="3:19" ht="34.5" customHeight="1" thickTop="1" thickBot="1">
      <c r="C42" s="397">
        <v>3</v>
      </c>
      <c r="D42" s="398" t="s">
        <v>239</v>
      </c>
      <c r="E42" s="399"/>
      <c r="F42" s="399"/>
      <c r="G42" s="399"/>
      <c r="H42" s="399"/>
      <c r="I42" s="399"/>
      <c r="J42" s="399"/>
      <c r="K42" s="399"/>
      <c r="L42" s="399"/>
      <c r="M42" s="399"/>
      <c r="N42" s="400"/>
    </row>
    <row r="43" spans="3:19" ht="24.75" customHeight="1" thickTop="1" thickBot="1">
      <c r="C43" s="397"/>
      <c r="D43" s="454" t="s">
        <v>122</v>
      </c>
      <c r="E43" s="455"/>
      <c r="F43" s="455"/>
      <c r="G43" s="455"/>
      <c r="H43" s="455"/>
      <c r="I43" s="455"/>
      <c r="J43" s="455"/>
      <c r="K43" s="455"/>
      <c r="L43" s="455"/>
      <c r="M43" s="455"/>
      <c r="N43" s="456"/>
    </row>
    <row r="44" spans="3:19" ht="32.25" customHeight="1" thickTop="1" thickBot="1">
      <c r="C44" s="397"/>
      <c r="D44" s="50" t="s">
        <v>240</v>
      </c>
      <c r="E44" s="457" t="s">
        <v>60</v>
      </c>
      <c r="F44" s="457"/>
      <c r="G44" s="457"/>
      <c r="H44" s="457"/>
      <c r="I44" s="457"/>
      <c r="J44" s="457"/>
      <c r="K44" s="457"/>
      <c r="L44" s="457"/>
      <c r="M44" s="457"/>
      <c r="N44" s="458"/>
    </row>
    <row r="45" spans="3:19" ht="34.5" customHeight="1" thickTop="1" thickBot="1">
      <c r="C45" s="397"/>
      <c r="D45" s="50" t="s">
        <v>241</v>
      </c>
      <c r="E45" s="459">
        <v>0.5</v>
      </c>
      <c r="F45" s="459"/>
      <c r="G45" s="459"/>
      <c r="H45" s="459"/>
      <c r="I45" s="459"/>
      <c r="J45" s="459"/>
      <c r="K45" s="459"/>
      <c r="L45" s="459"/>
      <c r="M45" s="459"/>
      <c r="N45" s="460"/>
      <c r="S45" s="52"/>
    </row>
    <row r="46" spans="3:19" ht="34.5" customHeight="1" thickTop="1" thickBot="1">
      <c r="C46" s="397"/>
      <c r="D46" s="53" t="s">
        <v>242</v>
      </c>
      <c r="E46" s="461" t="str">
        <f>[39]Лист2!I202</f>
        <v>14500000 </v>
      </c>
      <c r="F46" s="461"/>
      <c r="G46" s="461"/>
      <c r="H46" s="461"/>
      <c r="I46" s="461"/>
      <c r="J46" s="461"/>
      <c r="K46" s="461"/>
      <c r="L46" s="462"/>
      <c r="M46" s="462"/>
      <c r="N46" s="463"/>
    </row>
    <row r="47" spans="3:19" ht="24.75" customHeight="1" thickTop="1" thickBot="1">
      <c r="C47" s="397"/>
      <c r="D47" s="46" t="s">
        <v>243</v>
      </c>
      <c r="E47" s="464">
        <f>14500000*E45*H37</f>
        <v>7042857.1428571427</v>
      </c>
      <c r="F47" s="464"/>
      <c r="G47" s="464"/>
      <c r="H47" s="464"/>
      <c r="I47" s="464"/>
      <c r="J47" s="464"/>
      <c r="K47" s="464"/>
      <c r="L47" s="464"/>
      <c r="M47" s="464"/>
      <c r="N47" s="465"/>
    </row>
    <row r="48" spans="3:19" ht="24.75" customHeight="1" thickTop="1" thickBot="1">
      <c r="C48" s="397"/>
      <c r="D48" s="46" t="s">
        <v>244</v>
      </c>
      <c r="E48" s="466">
        <f>[39]Лист2!I284</f>
        <v>86</v>
      </c>
      <c r="F48" s="467"/>
      <c r="G48" s="467"/>
      <c r="H48" s="467"/>
      <c r="I48" s="467"/>
      <c r="J48" s="467"/>
      <c r="K48" s="467"/>
      <c r="L48" s="467"/>
      <c r="M48" s="467"/>
      <c r="N48" s="468"/>
    </row>
    <row r="49" spans="3:19" ht="24.75" customHeight="1" thickTop="1" thickBot="1">
      <c r="C49" s="397"/>
      <c r="D49" s="50" t="s">
        <v>245</v>
      </c>
      <c r="E49" s="469">
        <f>E48*1000*8</f>
        <v>688000</v>
      </c>
      <c r="F49" s="469"/>
      <c r="G49" s="457"/>
      <c r="H49" s="457"/>
      <c r="I49" s="457"/>
      <c r="J49" s="457"/>
      <c r="K49" s="457"/>
      <c r="L49" s="457"/>
      <c r="M49" s="457"/>
      <c r="N49" s="458"/>
    </row>
    <row r="50" spans="3:19" ht="24.75" customHeight="1" thickTop="1" thickBot="1">
      <c r="C50" s="397"/>
      <c r="D50" s="50" t="s">
        <v>246</v>
      </c>
      <c r="E50" s="470">
        <f>E49*K37</f>
        <v>1022171.4285714286</v>
      </c>
      <c r="F50" s="471"/>
      <c r="G50" s="471"/>
      <c r="H50" s="471"/>
      <c r="I50" s="471"/>
      <c r="J50" s="471"/>
      <c r="K50" s="471"/>
      <c r="L50" s="471"/>
      <c r="M50" s="471"/>
      <c r="N50" s="472"/>
    </row>
    <row r="51" spans="3:19" ht="24.75" customHeight="1" thickTop="1" thickBot="1">
      <c r="C51" s="397"/>
      <c r="D51" s="46"/>
      <c r="E51" s="469"/>
      <c r="F51" s="469"/>
      <c r="G51" s="469"/>
      <c r="H51" s="469"/>
      <c r="I51" s="469"/>
      <c r="J51" s="469"/>
      <c r="K51" s="469"/>
      <c r="L51" s="469"/>
      <c r="M51" s="469"/>
      <c r="N51" s="477"/>
    </row>
    <row r="52" spans="3:19" ht="21" customHeight="1" thickTop="1" thickBot="1">
      <c r="C52" s="397"/>
      <c r="D52" s="50" t="s">
        <v>247</v>
      </c>
      <c r="E52" s="478">
        <v>0.1</v>
      </c>
      <c r="F52" s="478"/>
      <c r="G52" s="478"/>
      <c r="H52" s="478"/>
      <c r="I52" s="478"/>
      <c r="J52" s="478"/>
      <c r="K52" s="478"/>
      <c r="L52" s="478"/>
      <c r="M52" s="478"/>
      <c r="N52" s="479"/>
    </row>
    <row r="53" spans="3:19" ht="24.75" customHeight="1" thickTop="1" thickBot="1">
      <c r="C53" s="397"/>
      <c r="D53" s="50" t="s">
        <v>248</v>
      </c>
      <c r="E53" s="480">
        <f>E50+E47</f>
        <v>8065028.5714285709</v>
      </c>
      <c r="F53" s="480"/>
      <c r="G53" s="480"/>
      <c r="H53" s="480"/>
      <c r="I53" s="480"/>
      <c r="J53" s="480"/>
      <c r="K53" s="480"/>
      <c r="L53" s="480"/>
      <c r="M53" s="480"/>
      <c r="N53" s="481"/>
    </row>
    <row r="54" spans="3:19" ht="24.75" hidden="1" customHeight="1" outlineLevel="1">
      <c r="C54" s="397"/>
      <c r="D54" s="50"/>
      <c r="E54" s="480"/>
      <c r="F54" s="480"/>
      <c r="G54" s="480"/>
      <c r="H54" s="480"/>
      <c r="I54" s="480"/>
      <c r="J54" s="480"/>
      <c r="K54" s="480"/>
      <c r="L54" s="480"/>
      <c r="M54" s="480"/>
      <c r="N54" s="481"/>
    </row>
    <row r="55" spans="3:19" ht="27" customHeight="1" collapsed="1" thickTop="1" thickBot="1">
      <c r="C55" s="397"/>
      <c r="D55" s="476" t="s">
        <v>249</v>
      </c>
      <c r="E55" s="457"/>
      <c r="F55" s="457"/>
      <c r="G55" s="457"/>
      <c r="H55" s="457"/>
      <c r="I55" s="457"/>
      <c r="J55" s="457"/>
      <c r="K55" s="457"/>
      <c r="L55" s="457"/>
      <c r="M55" s="457"/>
      <c r="N55" s="458"/>
    </row>
    <row r="56" spans="3:19" ht="32.25" customHeight="1" thickTop="1" thickBot="1">
      <c r="C56" s="397"/>
      <c r="D56" s="54" t="s">
        <v>250</v>
      </c>
      <c r="E56" s="55"/>
      <c r="F56" s="55">
        <v>2017</v>
      </c>
      <c r="G56" s="55">
        <v>2018</v>
      </c>
      <c r="H56" s="55" t="s">
        <v>251</v>
      </c>
      <c r="I56" s="55"/>
      <c r="J56" s="56"/>
      <c r="K56" s="56"/>
      <c r="L56" s="56"/>
      <c r="M56" s="56"/>
      <c r="N56" s="57"/>
      <c r="S56" s="52"/>
    </row>
    <row r="57" spans="3:19" ht="40.5" customHeight="1" thickTop="1" thickBot="1">
      <c r="C57" s="397"/>
      <c r="D57" s="58" t="s">
        <v>252</v>
      </c>
      <c r="E57" s="56"/>
      <c r="F57" s="59">
        <f>[39]Лист2!G158</f>
        <v>80</v>
      </c>
      <c r="G57" s="59">
        <f>[39]Лист2!H158</f>
        <v>80</v>
      </c>
      <c r="H57" s="59">
        <f>[39]Лист2!I158</f>
        <v>222</v>
      </c>
      <c r="I57" s="60"/>
      <c r="J57" s="61"/>
      <c r="K57" s="55"/>
      <c r="L57" s="55"/>
      <c r="M57" s="55"/>
      <c r="N57" s="62"/>
    </row>
    <row r="58" spans="3:19" ht="38.25" customHeight="1" thickTop="1" thickBot="1">
      <c r="C58" s="397"/>
      <c r="D58" s="58" t="s">
        <v>253</v>
      </c>
      <c r="E58" s="59"/>
      <c r="F58" s="59">
        <f>[39]Лист2!H172</f>
        <v>3</v>
      </c>
      <c r="G58" s="59">
        <f>[39]Лист2!I172</f>
        <v>102</v>
      </c>
      <c r="H58" s="59">
        <f>[39]Лист2!J172</f>
        <v>20</v>
      </c>
      <c r="I58" s="63"/>
      <c r="J58" s="61"/>
      <c r="K58" s="55"/>
      <c r="L58" s="55"/>
      <c r="M58" s="55"/>
      <c r="N58" s="62"/>
    </row>
    <row r="59" spans="3:19" ht="37.5" customHeight="1" thickTop="1" thickBot="1">
      <c r="C59" s="397"/>
      <c r="D59" s="58" t="s">
        <v>254</v>
      </c>
      <c r="E59" s="415" t="s">
        <v>255</v>
      </c>
      <c r="F59" s="415"/>
      <c r="G59" s="415"/>
      <c r="H59" s="415"/>
      <c r="I59" s="415"/>
      <c r="J59" s="415"/>
      <c r="K59" s="415"/>
      <c r="L59" s="415"/>
      <c r="M59" s="415"/>
      <c r="N59" s="416"/>
    </row>
    <row r="60" spans="3:19" ht="37.5" customHeight="1" thickTop="1" thickBot="1">
      <c r="C60" s="397"/>
      <c r="D60" s="58" t="s">
        <v>248</v>
      </c>
      <c r="E60" s="473">
        <f>H57+H58</f>
        <v>242</v>
      </c>
      <c r="F60" s="474"/>
      <c r="G60" s="474"/>
      <c r="H60" s="474"/>
      <c r="I60" s="474"/>
      <c r="J60" s="474"/>
      <c r="K60" s="474"/>
      <c r="L60" s="474"/>
      <c r="M60" s="474"/>
      <c r="N60" s="475"/>
    </row>
    <row r="61" spans="3:19" ht="21" customHeight="1" thickTop="1" thickBot="1">
      <c r="C61" s="397"/>
      <c r="D61" s="454" t="s">
        <v>256</v>
      </c>
      <c r="E61" s="455"/>
      <c r="F61" s="455"/>
      <c r="G61" s="455"/>
      <c r="H61" s="455"/>
      <c r="I61" s="455"/>
      <c r="J61" s="455"/>
      <c r="K61" s="455"/>
      <c r="L61" s="455"/>
      <c r="M61" s="455"/>
      <c r="N61" s="456"/>
    </row>
    <row r="62" spans="3:19" ht="24.75" hidden="1" customHeight="1" outlineLevel="1">
      <c r="C62" s="397"/>
      <c r="D62" s="50" t="s">
        <v>240</v>
      </c>
      <c r="E62" s="457" t="str">
        <f>E44</f>
        <v xml:space="preserve">Строительство </v>
      </c>
      <c r="F62" s="457"/>
      <c r="G62" s="457"/>
      <c r="H62" s="457"/>
      <c r="I62" s="457"/>
      <c r="J62" s="457"/>
      <c r="K62" s="457"/>
      <c r="L62" s="457"/>
      <c r="M62" s="457"/>
      <c r="N62" s="458"/>
    </row>
    <row r="63" spans="3:19" ht="24.75" hidden="1" customHeight="1" outlineLevel="1">
      <c r="C63" s="397"/>
      <c r="D63" s="50" t="s">
        <v>257</v>
      </c>
      <c r="E63" s="64" t="s">
        <v>258</v>
      </c>
      <c r="F63" s="64"/>
      <c r="G63" s="64" t="s">
        <v>259</v>
      </c>
      <c r="H63" s="64" t="s">
        <v>260</v>
      </c>
      <c r="I63" s="64"/>
      <c r="J63" s="64" t="s">
        <v>261</v>
      </c>
      <c r="K63" s="56"/>
      <c r="L63" s="56"/>
      <c r="M63" s="56"/>
      <c r="N63" s="57"/>
    </row>
    <row r="64" spans="3:19" ht="29.25" hidden="1" customHeight="1" outlineLevel="1">
      <c r="C64" s="397"/>
      <c r="D64" s="50" t="s">
        <v>262</v>
      </c>
      <c r="E64" s="65"/>
      <c r="F64" s="65"/>
      <c r="G64" s="65"/>
      <c r="H64" s="65"/>
      <c r="I64" s="65"/>
      <c r="J64" s="65"/>
      <c r="K64" s="66"/>
      <c r="L64" s="66"/>
      <c r="M64" s="66"/>
      <c r="N64" s="67"/>
    </row>
    <row r="65" spans="3:14" ht="24.75" hidden="1" customHeight="1" outlineLevel="1">
      <c r="C65" s="397"/>
      <c r="D65" s="46" t="s">
        <v>263</v>
      </c>
      <c r="E65" s="64"/>
      <c r="F65" s="64"/>
      <c r="G65" s="64"/>
      <c r="H65" s="64"/>
      <c r="I65" s="64"/>
      <c r="J65" s="64"/>
      <c r="K65" s="56"/>
      <c r="L65" s="56"/>
      <c r="M65" s="56"/>
      <c r="N65" s="57"/>
    </row>
    <row r="66" spans="3:14" ht="36" hidden="1" customHeight="1" outlineLevel="1">
      <c r="C66" s="397"/>
      <c r="D66" s="50" t="s">
        <v>264</v>
      </c>
      <c r="E66" s="64"/>
      <c r="F66" s="64"/>
      <c r="G66" s="64"/>
      <c r="H66" s="64"/>
      <c r="I66" s="64"/>
      <c r="J66" s="64"/>
      <c r="K66" s="56"/>
      <c r="L66" s="56"/>
      <c r="M66" s="56"/>
      <c r="N66" s="57"/>
    </row>
    <row r="67" spans="3:14" ht="24.75" hidden="1" customHeight="1" outlineLevel="1">
      <c r="C67" s="397"/>
      <c r="D67" s="50" t="s">
        <v>247</v>
      </c>
      <c r="E67" s="68">
        <v>0.05</v>
      </c>
      <c r="F67" s="68"/>
      <c r="G67" s="68">
        <v>0.05</v>
      </c>
      <c r="H67" s="68">
        <v>0.05</v>
      </c>
      <c r="I67" s="68"/>
      <c r="J67" s="68">
        <v>0.05</v>
      </c>
      <c r="K67" s="56"/>
      <c r="L67" s="56"/>
      <c r="M67" s="56"/>
      <c r="N67" s="57"/>
    </row>
    <row r="68" spans="3:14" ht="24.75" hidden="1" customHeight="1" outlineLevel="1">
      <c r="C68" s="397"/>
      <c r="D68" s="50" t="s">
        <v>265</v>
      </c>
      <c r="E68" s="64"/>
      <c r="F68" s="64"/>
      <c r="G68" s="64"/>
      <c r="H68" s="64"/>
      <c r="I68" s="64"/>
      <c r="J68" s="64"/>
      <c r="K68" s="56"/>
      <c r="L68" s="56"/>
      <c r="M68" s="56"/>
      <c r="N68" s="57"/>
    </row>
    <row r="69" spans="3:14" ht="24.75" hidden="1" customHeight="1" outlineLevel="1">
      <c r="C69" s="397"/>
      <c r="D69" s="50" t="s">
        <v>266</v>
      </c>
      <c r="E69" s="65">
        <f>E64*E65*$E$37</f>
        <v>0</v>
      </c>
      <c r="F69" s="65"/>
      <c r="G69" s="65">
        <f>G64*G65*$E$37</f>
        <v>0</v>
      </c>
      <c r="H69" s="65">
        <f>H64*H65*$E$37</f>
        <v>0</v>
      </c>
      <c r="I69" s="65"/>
      <c r="J69" s="65">
        <f>J64*J65*$E$37</f>
        <v>0</v>
      </c>
      <c r="K69" s="69"/>
      <c r="L69" s="69"/>
      <c r="M69" s="69"/>
      <c r="N69" s="70"/>
    </row>
    <row r="70" spans="3:14" ht="24.75" hidden="1" customHeight="1" outlineLevel="1">
      <c r="C70" s="397"/>
      <c r="D70" s="50" t="s">
        <v>267</v>
      </c>
      <c r="E70" s="404">
        <f>E69</f>
        <v>0</v>
      </c>
      <c r="F70" s="404"/>
      <c r="G70" s="404"/>
      <c r="H70" s="404"/>
      <c r="I70" s="404"/>
      <c r="J70" s="404"/>
      <c r="K70" s="69"/>
      <c r="L70" s="69"/>
      <c r="M70" s="69"/>
      <c r="N70" s="70"/>
    </row>
    <row r="71" spans="3:14" ht="28.5" customHeight="1" collapsed="1" thickTop="1" thickBot="1">
      <c r="C71" s="397"/>
      <c r="D71" s="476" t="s">
        <v>268</v>
      </c>
      <c r="E71" s="457"/>
      <c r="F71" s="457"/>
      <c r="G71" s="457"/>
      <c r="H71" s="457"/>
      <c r="I71" s="457"/>
      <c r="J71" s="457"/>
      <c r="K71" s="457"/>
      <c r="L71" s="457"/>
      <c r="M71" s="457"/>
      <c r="N71" s="458"/>
    </row>
    <row r="72" spans="3:14" ht="28.5" customHeight="1" thickTop="1" thickBot="1">
      <c r="C72" s="397"/>
      <c r="D72" s="54" t="s">
        <v>269</v>
      </c>
      <c r="E72" s="55"/>
      <c r="F72" s="55">
        <v>2017</v>
      </c>
      <c r="G72" s="55">
        <v>2018</v>
      </c>
      <c r="H72" s="55">
        <v>2019</v>
      </c>
      <c r="I72" s="55"/>
      <c r="J72" s="56" t="s">
        <v>270</v>
      </c>
      <c r="K72" s="56"/>
      <c r="L72" s="56"/>
      <c r="M72" s="56"/>
      <c r="N72" s="57"/>
    </row>
    <row r="73" spans="3:14" ht="24" hidden="1" customHeight="1" outlineLevel="1" thickTop="1" thickBot="1">
      <c r="C73" s="397"/>
      <c r="D73" s="58" t="s">
        <v>271</v>
      </c>
      <c r="E73" s="55"/>
      <c r="F73" s="71"/>
      <c r="G73" s="71"/>
      <c r="H73" s="71"/>
      <c r="I73" s="55"/>
      <c r="J73" s="72"/>
      <c r="K73" s="55"/>
      <c r="L73" s="55"/>
      <c r="M73" s="55"/>
      <c r="N73" s="62"/>
    </row>
    <row r="74" spans="3:14" ht="20.25" hidden="1" customHeight="1" outlineLevel="1" thickTop="1" thickBot="1">
      <c r="C74" s="397"/>
      <c r="D74" s="58" t="s">
        <v>272</v>
      </c>
      <c r="F74" s="71"/>
      <c r="G74" s="71"/>
      <c r="H74" s="71"/>
      <c r="I74" s="55"/>
      <c r="J74" s="72"/>
      <c r="K74" s="55"/>
      <c r="L74" s="55"/>
      <c r="M74" s="55"/>
      <c r="N74" s="62"/>
    </row>
    <row r="75" spans="3:14" ht="24" hidden="1" customHeight="1" outlineLevel="1" thickTop="1" thickBot="1">
      <c r="C75" s="397"/>
      <c r="D75" s="58" t="s">
        <v>273</v>
      </c>
      <c r="E75" s="73"/>
      <c r="F75" s="71"/>
      <c r="G75" s="71"/>
      <c r="H75" s="71"/>
      <c r="I75" s="55"/>
      <c r="J75" s="72"/>
      <c r="K75" s="55"/>
      <c r="L75" s="55"/>
      <c r="M75" s="55"/>
      <c r="N75" s="62"/>
    </row>
    <row r="76" spans="3:14" ht="19.5" hidden="1" customHeight="1" outlineLevel="1" thickTop="1" thickBot="1">
      <c r="C76" s="397"/>
      <c r="D76" s="58" t="s">
        <v>274</v>
      </c>
      <c r="E76" s="73"/>
      <c r="F76" s="71"/>
      <c r="G76" s="71"/>
      <c r="H76" s="71"/>
      <c r="I76" s="55"/>
      <c r="J76" s="72"/>
      <c r="K76" s="55"/>
      <c r="L76" s="55"/>
      <c r="M76" s="55"/>
      <c r="N76" s="62"/>
    </row>
    <row r="77" spans="3:14" ht="40.5" hidden="1" customHeight="1" outlineLevel="1" thickTop="1" thickBot="1">
      <c r="C77" s="397"/>
      <c r="D77" s="58" t="s">
        <v>275</v>
      </c>
      <c r="E77" s="55"/>
      <c r="F77" s="55"/>
      <c r="G77" s="55"/>
      <c r="H77" s="55"/>
      <c r="I77" s="55"/>
      <c r="J77" s="72"/>
      <c r="K77" s="55"/>
      <c r="L77" s="55"/>
      <c r="M77" s="55"/>
      <c r="N77" s="62"/>
    </row>
    <row r="78" spans="3:14" ht="19.5" hidden="1" outlineLevel="1" thickTop="1" thickBot="1">
      <c r="C78" s="397"/>
      <c r="D78" s="58" t="s">
        <v>276</v>
      </c>
      <c r="E78" s="55"/>
      <c r="F78" s="55"/>
      <c r="G78" s="55"/>
      <c r="H78" s="55"/>
      <c r="I78" s="55"/>
      <c r="J78" s="72"/>
      <c r="K78" s="55"/>
      <c r="L78" s="55"/>
      <c r="M78" s="55"/>
      <c r="N78" s="62"/>
    </row>
    <row r="79" spans="3:14" ht="21" customHeight="1" collapsed="1" thickTop="1" thickBot="1">
      <c r="C79" s="397"/>
      <c r="D79" s="58" t="s">
        <v>277</v>
      </c>
      <c r="E79" s="55"/>
      <c r="F79" s="55">
        <v>125</v>
      </c>
      <c r="G79" s="55">
        <v>1.49</v>
      </c>
      <c r="H79" s="55">
        <v>1.64</v>
      </c>
      <c r="I79" s="55"/>
      <c r="J79" s="72">
        <f>AVERAGE(F79:H79)</f>
        <v>42.71</v>
      </c>
      <c r="K79" s="55"/>
      <c r="L79" s="55"/>
      <c r="M79" s="55"/>
      <c r="N79" s="62"/>
    </row>
    <row r="80" spans="3:14" ht="21" customHeight="1" thickTop="1" thickBot="1">
      <c r="C80" s="397"/>
      <c r="D80" s="58" t="s">
        <v>278</v>
      </c>
      <c r="E80" s="55"/>
      <c r="F80" s="55">
        <v>1.1990000000000001</v>
      </c>
      <c r="G80" s="55">
        <v>327</v>
      </c>
      <c r="H80" s="55">
        <v>1.2889999999999999</v>
      </c>
      <c r="I80" s="55"/>
      <c r="J80" s="72">
        <f t="shared" ref="J80:J81" si="0">AVERAGE(F80:H80)</f>
        <v>109.82933333333334</v>
      </c>
      <c r="K80" s="55"/>
      <c r="L80" s="55"/>
      <c r="M80" s="55"/>
      <c r="N80" s="62"/>
    </row>
    <row r="81" spans="3:14" ht="21" customHeight="1" thickTop="1" thickBot="1">
      <c r="C81" s="397"/>
      <c r="D81" s="58" t="s">
        <v>279</v>
      </c>
      <c r="E81" s="55"/>
      <c r="F81" s="55">
        <f>[39]Лист2!G191</f>
        <v>135</v>
      </c>
      <c r="G81" s="55">
        <f>[39]Лист2!H191</f>
        <v>4</v>
      </c>
      <c r="H81" s="55">
        <f>[39]Лист2!I191</f>
        <v>15</v>
      </c>
      <c r="I81" s="55"/>
      <c r="J81" s="72">
        <f t="shared" si="0"/>
        <v>51.333333333333336</v>
      </c>
      <c r="K81" s="55"/>
      <c r="L81" s="55"/>
      <c r="M81" s="55"/>
      <c r="N81" s="62"/>
    </row>
    <row r="82" spans="3:14" ht="30.75" customHeight="1" thickTop="1" thickBot="1">
      <c r="C82" s="397"/>
      <c r="D82" s="58" t="s">
        <v>280</v>
      </c>
      <c r="E82" s="290"/>
      <c r="F82" s="290"/>
      <c r="G82" s="290"/>
      <c r="H82" s="290"/>
      <c r="I82" s="290"/>
      <c r="J82" s="290"/>
      <c r="K82" s="290"/>
      <c r="L82" s="290"/>
      <c r="M82" s="290"/>
      <c r="N82" s="389"/>
    </row>
    <row r="83" spans="3:14" ht="30" customHeight="1" thickTop="1" thickBot="1">
      <c r="C83" s="397"/>
      <c r="D83" s="58" t="s">
        <v>281</v>
      </c>
      <c r="E83" s="488">
        <f>SUM(J73:J81)</f>
        <v>203.87266666666667</v>
      </c>
      <c r="F83" s="488"/>
      <c r="G83" s="290"/>
      <c r="H83" s="290"/>
      <c r="I83" s="290"/>
      <c r="J83" s="290"/>
      <c r="K83" s="290"/>
      <c r="L83" s="290"/>
      <c r="M83" s="290"/>
      <c r="N83" s="389"/>
    </row>
    <row r="84" spans="3:14" ht="21" hidden="1" customHeight="1" outlineLevel="1">
      <c r="C84" s="397"/>
      <c r="D84" s="489" t="s">
        <v>282</v>
      </c>
      <c r="E84" s="490"/>
      <c r="F84" s="490"/>
      <c r="G84" s="490"/>
      <c r="H84" s="490"/>
      <c r="I84" s="490"/>
      <c r="J84" s="490"/>
      <c r="K84" s="490"/>
      <c r="L84" s="490"/>
      <c r="M84" s="490"/>
      <c r="N84" s="491"/>
    </row>
    <row r="85" spans="3:14" ht="24.75" hidden="1" customHeight="1" outlineLevel="1">
      <c r="C85" s="397"/>
      <c r="D85" s="50" t="s">
        <v>283</v>
      </c>
      <c r="E85" s="56"/>
      <c r="F85" s="56"/>
      <c r="G85" s="56"/>
      <c r="H85" s="56"/>
      <c r="I85" s="56"/>
      <c r="J85" s="56"/>
      <c r="K85" s="56"/>
      <c r="L85" s="56"/>
      <c r="M85" s="56"/>
      <c r="N85" s="57"/>
    </row>
    <row r="86" spans="3:14" ht="24.75" hidden="1" customHeight="1" outlineLevel="1">
      <c r="C86" s="397"/>
      <c r="D86" s="50" t="s">
        <v>284</v>
      </c>
      <c r="E86" s="56"/>
      <c r="F86" s="56"/>
      <c r="G86" s="56"/>
      <c r="H86" s="56"/>
      <c r="I86" s="56"/>
      <c r="J86" s="56"/>
      <c r="K86" s="56"/>
      <c r="L86" s="56"/>
      <c r="M86" s="56"/>
      <c r="N86" s="57"/>
    </row>
    <row r="87" spans="3:14" ht="24.75" hidden="1" customHeight="1" outlineLevel="1">
      <c r="C87" s="397"/>
      <c r="D87" s="46" t="s">
        <v>285</v>
      </c>
      <c r="E87" s="56"/>
      <c r="F87" s="56"/>
      <c r="G87" s="56"/>
      <c r="H87" s="56"/>
      <c r="I87" s="56"/>
      <c r="J87" s="56"/>
      <c r="K87" s="56"/>
      <c r="L87" s="56"/>
      <c r="M87" s="56"/>
      <c r="N87" s="57"/>
    </row>
    <row r="88" spans="3:14" ht="36" hidden="1" customHeight="1" outlineLevel="1">
      <c r="C88" s="397"/>
      <c r="D88" s="50" t="s">
        <v>264</v>
      </c>
      <c r="E88" s="56"/>
      <c r="F88" s="56"/>
      <c r="G88" s="56"/>
      <c r="H88" s="56"/>
      <c r="I88" s="56"/>
      <c r="J88" s="56"/>
      <c r="K88" s="56"/>
      <c r="L88" s="56"/>
      <c r="M88" s="56"/>
      <c r="N88" s="57"/>
    </row>
    <row r="89" spans="3:14" ht="24.75" hidden="1" customHeight="1" outlineLevel="1">
      <c r="C89" s="397"/>
      <c r="D89" s="50" t="s">
        <v>247</v>
      </c>
      <c r="E89" s="56"/>
      <c r="F89" s="56"/>
      <c r="G89" s="56"/>
      <c r="H89" s="56"/>
      <c r="I89" s="56"/>
      <c r="J89" s="56"/>
      <c r="K89" s="56"/>
      <c r="L89" s="56"/>
      <c r="M89" s="56"/>
      <c r="N89" s="57"/>
    </row>
    <row r="90" spans="3:14" ht="24.75" hidden="1" customHeight="1" outlineLevel="1">
      <c r="C90" s="397"/>
      <c r="D90" s="50" t="s">
        <v>265</v>
      </c>
      <c r="E90" s="56"/>
      <c r="F90" s="56"/>
      <c r="G90" s="56"/>
      <c r="H90" s="56"/>
      <c r="I90" s="56"/>
      <c r="J90" s="56"/>
      <c r="K90" s="56"/>
      <c r="L90" s="56"/>
      <c r="M90" s="56"/>
      <c r="N90" s="57"/>
    </row>
    <row r="91" spans="3:14" ht="24.75" hidden="1" customHeight="1" outlineLevel="1">
      <c r="C91" s="397"/>
      <c r="D91" s="50" t="s">
        <v>266</v>
      </c>
      <c r="E91" s="404"/>
      <c r="F91" s="404"/>
      <c r="G91" s="404"/>
      <c r="H91" s="404"/>
      <c r="I91" s="404"/>
      <c r="J91" s="404"/>
      <c r="K91" s="404"/>
      <c r="L91" s="404"/>
      <c r="M91" s="404"/>
      <c r="N91" s="405"/>
    </row>
    <row r="92" spans="3:14" ht="21" customHeight="1" collapsed="1" thickTop="1" thickBot="1">
      <c r="C92" s="397"/>
      <c r="D92" s="492" t="s">
        <v>286</v>
      </c>
      <c r="E92" s="493"/>
      <c r="F92" s="493"/>
      <c r="G92" s="493"/>
      <c r="H92" s="493"/>
      <c r="I92" s="493"/>
      <c r="J92" s="493"/>
      <c r="K92" s="493"/>
      <c r="L92" s="493"/>
      <c r="M92" s="493"/>
      <c r="N92" s="494"/>
    </row>
    <row r="93" spans="3:14" ht="66.75" hidden="1" customHeight="1" outlineLevel="1">
      <c r="C93" s="397"/>
      <c r="D93" s="58" t="s">
        <v>287</v>
      </c>
      <c r="E93" s="457"/>
      <c r="F93" s="457"/>
      <c r="G93" s="457"/>
      <c r="H93" s="457"/>
      <c r="I93" s="457"/>
      <c r="J93" s="457"/>
      <c r="K93" s="457"/>
      <c r="L93" s="457"/>
      <c r="M93" s="457"/>
      <c r="N93" s="458"/>
    </row>
    <row r="94" spans="3:14" ht="74.25" hidden="1" customHeight="1" outlineLevel="1">
      <c r="C94" s="397"/>
      <c r="D94" s="54" t="s">
        <v>288</v>
      </c>
      <c r="E94" s="290"/>
      <c r="F94" s="290"/>
      <c r="G94" s="290"/>
      <c r="H94" s="290"/>
      <c r="I94" s="290"/>
      <c r="J94" s="290"/>
      <c r="K94" s="290"/>
      <c r="L94" s="290"/>
      <c r="M94" s="290"/>
      <c r="N94" s="389"/>
    </row>
    <row r="95" spans="3:14" ht="24.75" customHeight="1" collapsed="1" thickTop="1" thickBot="1">
      <c r="C95" s="397"/>
      <c r="D95" s="74" t="s">
        <v>289</v>
      </c>
      <c r="E95" s="482">
        <f>E83*1000</f>
        <v>203872.66666666669</v>
      </c>
      <c r="F95" s="482"/>
      <c r="G95" s="482"/>
      <c r="H95" s="482"/>
      <c r="I95" s="482"/>
      <c r="J95" s="482">
        <f>E53</f>
        <v>8065028.5714285709</v>
      </c>
      <c r="K95" s="482"/>
      <c r="L95" s="482"/>
      <c r="M95" s="482"/>
      <c r="N95" s="483"/>
    </row>
    <row r="96" spans="3:14" ht="36.75" customHeight="1" thickTop="1" thickBot="1">
      <c r="C96" s="397"/>
      <c r="D96" s="74" t="s">
        <v>290</v>
      </c>
      <c r="E96" s="484">
        <v>0</v>
      </c>
      <c r="F96" s="484"/>
      <c r="G96" s="484"/>
      <c r="H96" s="484"/>
      <c r="I96" s="484"/>
      <c r="J96" s="484">
        <f>1-E96</f>
        <v>1</v>
      </c>
      <c r="K96" s="484"/>
      <c r="L96" s="484"/>
      <c r="M96" s="484"/>
      <c r="N96" s="485"/>
    </row>
    <row r="97" spans="3:19" ht="21.75" customHeight="1" thickTop="1" thickBot="1">
      <c r="C97" s="397"/>
      <c r="D97" s="75" t="s">
        <v>291</v>
      </c>
      <c r="E97" s="486">
        <f>E96*$E$41/E95</f>
        <v>0</v>
      </c>
      <c r="F97" s="486"/>
      <c r="G97" s="486"/>
      <c r="H97" s="486"/>
      <c r="I97" s="486"/>
      <c r="J97" s="486">
        <f>J96*$E$41/J95</f>
        <v>7.8126474797715714E-2</v>
      </c>
      <c r="K97" s="486"/>
      <c r="L97" s="486"/>
      <c r="M97" s="486"/>
      <c r="N97" s="487"/>
    </row>
    <row r="98" spans="3:19" ht="35.25" thickTop="1" thickBot="1">
      <c r="C98" s="397">
        <v>4</v>
      </c>
      <c r="D98" s="398" t="s">
        <v>292</v>
      </c>
      <c r="E98" s="399"/>
      <c r="F98" s="399"/>
      <c r="G98" s="399"/>
      <c r="H98" s="399"/>
      <c r="I98" s="399"/>
      <c r="J98" s="399"/>
      <c r="K98" s="399"/>
      <c r="L98" s="399"/>
      <c r="M98" s="399"/>
      <c r="N98" s="400"/>
    </row>
    <row r="99" spans="3:19" ht="35.25" customHeight="1" thickTop="1" thickBot="1">
      <c r="C99" s="397"/>
      <c r="D99" s="54" t="s">
        <v>293</v>
      </c>
      <c r="E99" s="290" t="s">
        <v>294</v>
      </c>
      <c r="F99" s="290"/>
      <c r="G99" s="290"/>
      <c r="H99" s="290"/>
      <c r="I99" s="290"/>
      <c r="J99" s="290"/>
      <c r="K99" s="290"/>
      <c r="L99" s="290"/>
      <c r="M99" s="290"/>
      <c r="N99" s="389"/>
    </row>
    <row r="100" spans="3:19" ht="53.25" customHeight="1" thickTop="1" thickBot="1">
      <c r="C100" s="397"/>
      <c r="D100" s="46" t="s">
        <v>295</v>
      </c>
      <c r="E100" s="442" t="s">
        <v>296</v>
      </c>
      <c r="F100" s="443"/>
      <c r="G100" s="443"/>
      <c r="H100" s="443"/>
      <c r="I100" s="443"/>
      <c r="J100" s="443"/>
      <c r="K100" s="443"/>
      <c r="L100" s="443"/>
      <c r="M100" s="443"/>
      <c r="N100" s="444"/>
    </row>
    <row r="101" spans="3:19" ht="50.25" customHeight="1" thickTop="1" thickBot="1">
      <c r="C101" s="397"/>
      <c r="D101" s="58" t="s">
        <v>297</v>
      </c>
      <c r="E101" s="512">
        <f>[39]Лист2!N61*265*0.8</f>
        <v>212000</v>
      </c>
      <c r="F101" s="513"/>
      <c r="G101" s="514"/>
      <c r="H101" s="512">
        <f>180*0.014*60*8*265*0.8</f>
        <v>256435.20000000001</v>
      </c>
      <c r="I101" s="513"/>
      <c r="J101" s="514"/>
      <c r="K101" s="512">
        <f>[39]Лист2!H252*60*8*265*0.1*0.16</f>
        <v>162816</v>
      </c>
      <c r="L101" s="514"/>
      <c r="M101" s="512">
        <f>M39</f>
        <v>5000</v>
      </c>
      <c r="N101" s="515"/>
      <c r="S101"/>
    </row>
    <row r="102" spans="3:19" ht="75" hidden="1" customHeight="1" outlineLevel="1" thickTop="1" thickBot="1">
      <c r="C102" s="397"/>
      <c r="D102" s="58" t="s">
        <v>234</v>
      </c>
      <c r="E102" s="500" t="str">
        <f>E38</f>
        <v>Кв. метр</v>
      </c>
      <c r="F102" s="507"/>
      <c r="G102" s="501"/>
      <c r="H102" s="500" t="str">
        <f>H38</f>
        <v>Квадратный метр.</v>
      </c>
      <c r="I102" s="507"/>
      <c r="J102" s="501"/>
      <c r="K102" s="500" t="str">
        <f>K38</f>
        <v>Квадратный метр.</v>
      </c>
      <c r="L102" s="501"/>
      <c r="M102" s="500" t="str">
        <f>M38</f>
        <v>Расчет ведется за каждый лист алюкобонда.
(4000х1500 мм)</v>
      </c>
      <c r="N102" s="502"/>
    </row>
    <row r="103" spans="3:19" ht="47.25" customHeight="1" collapsed="1" thickTop="1" thickBot="1">
      <c r="C103" s="397"/>
      <c r="D103" s="58" t="s">
        <v>298</v>
      </c>
      <c r="E103" s="503">
        <f>[39]Лист2!N71+[39]Лист2!N84+[39]Лист2!H230+[39]Лист2!H251</f>
        <v>158002</v>
      </c>
      <c r="F103" s="504"/>
      <c r="G103" s="504"/>
      <c r="H103" s="504"/>
      <c r="I103" s="504"/>
      <c r="J103" s="504"/>
      <c r="K103" s="504"/>
      <c r="L103" s="504"/>
      <c r="M103" s="504"/>
      <c r="N103" s="505"/>
    </row>
    <row r="104" spans="3:19" ht="60.75" hidden="1" customHeight="1" outlineLevel="1">
      <c r="C104" s="397"/>
      <c r="D104" s="58" t="s">
        <v>299</v>
      </c>
      <c r="E104" s="76"/>
      <c r="F104" s="76"/>
      <c r="G104" s="76"/>
      <c r="H104" s="76"/>
      <c r="I104" s="76"/>
      <c r="J104" s="76"/>
      <c r="K104" s="76"/>
      <c r="L104" s="77"/>
      <c r="M104" s="77"/>
      <c r="N104" s="78"/>
    </row>
    <row r="105" spans="3:19" ht="106.5" customHeight="1" collapsed="1" thickTop="1" thickBot="1">
      <c r="C105" s="397"/>
      <c r="D105" s="58" t="s">
        <v>300</v>
      </c>
      <c r="E105" s="457" t="s">
        <v>301</v>
      </c>
      <c r="F105" s="457"/>
      <c r="G105" s="457"/>
      <c r="H105" s="457"/>
      <c r="I105" s="457"/>
      <c r="J105" s="457"/>
      <c r="K105" s="457"/>
      <c r="L105" s="457"/>
      <c r="M105" s="457"/>
      <c r="N105" s="458"/>
    </row>
    <row r="106" spans="3:19" ht="50.25" customHeight="1" thickTop="1" thickBot="1">
      <c r="C106" s="397"/>
      <c r="D106" s="58" t="s">
        <v>302</v>
      </c>
      <c r="E106" s="442" t="s">
        <v>303</v>
      </c>
      <c r="F106" s="443"/>
      <c r="G106" s="443"/>
      <c r="H106" s="443"/>
      <c r="I106" s="443"/>
      <c r="J106" s="443"/>
      <c r="K106" s="443"/>
      <c r="L106" s="443"/>
      <c r="M106" s="443"/>
      <c r="N106" s="444"/>
    </row>
    <row r="107" spans="3:19" ht="36.75" customHeight="1" thickTop="1" thickBot="1">
      <c r="C107" s="397"/>
      <c r="D107" s="495" t="s">
        <v>304</v>
      </c>
      <c r="E107" s="442" t="s">
        <v>305</v>
      </c>
      <c r="F107" s="443"/>
      <c r="G107" s="443"/>
      <c r="H107" s="443"/>
      <c r="I107" s="443"/>
      <c r="J107" s="443"/>
      <c r="K107" s="443"/>
      <c r="L107" s="443"/>
      <c r="M107" s="443"/>
      <c r="N107" s="444"/>
    </row>
    <row r="108" spans="3:19" ht="36.75" hidden="1" customHeight="1" outlineLevel="1">
      <c r="C108" s="397"/>
      <c r="D108" s="495"/>
      <c r="E108" s="442" t="s">
        <v>306</v>
      </c>
      <c r="F108" s="443"/>
      <c r="G108" s="443"/>
      <c r="H108" s="506"/>
      <c r="I108" s="55"/>
      <c r="J108" s="442" t="s">
        <v>306</v>
      </c>
      <c r="K108" s="443"/>
      <c r="L108" s="443"/>
      <c r="M108" s="443"/>
      <c r="N108" s="444"/>
    </row>
    <row r="109" spans="3:19" ht="36.75" hidden="1" customHeight="1" outlineLevel="1">
      <c r="C109" s="397"/>
      <c r="D109" s="495"/>
      <c r="E109" s="290" t="s">
        <v>306</v>
      </c>
      <c r="F109" s="290"/>
      <c r="G109" s="290"/>
      <c r="H109" s="290"/>
      <c r="I109" s="55"/>
      <c r="J109" s="290" t="s">
        <v>306</v>
      </c>
      <c r="K109" s="290"/>
      <c r="L109" s="290"/>
      <c r="M109" s="290"/>
      <c r="N109" s="389"/>
    </row>
    <row r="110" spans="3:19" ht="33" customHeight="1" collapsed="1" thickTop="1" thickBot="1">
      <c r="C110" s="397"/>
      <c r="D110" s="58" t="s">
        <v>307</v>
      </c>
      <c r="E110" s="290">
        <f>18*72</f>
        <v>1296</v>
      </c>
      <c r="F110" s="290"/>
      <c r="G110" s="290"/>
      <c r="H110" s="290"/>
      <c r="I110" s="290"/>
      <c r="J110" s="290"/>
      <c r="K110" s="290"/>
      <c r="L110" s="290"/>
      <c r="M110" s="290"/>
      <c r="N110" s="389"/>
    </row>
    <row r="111" spans="3:19" ht="35.25" customHeight="1" thickTop="1" thickBot="1">
      <c r="C111" s="397"/>
      <c r="D111" s="58" t="s">
        <v>308</v>
      </c>
      <c r="E111" s="290">
        <v>210</v>
      </c>
      <c r="F111" s="290"/>
      <c r="G111" s="290"/>
      <c r="H111" s="290"/>
      <c r="I111" s="290"/>
      <c r="J111" s="290"/>
      <c r="K111" s="290"/>
      <c r="L111" s="290"/>
      <c r="M111" s="290"/>
      <c r="N111" s="389"/>
    </row>
    <row r="112" spans="3:19" ht="21.75" hidden="1" customHeight="1" outlineLevel="1">
      <c r="C112" s="397"/>
      <c r="D112" s="495" t="s">
        <v>309</v>
      </c>
      <c r="E112" s="496"/>
      <c r="F112" s="496"/>
      <c r="G112" s="496"/>
      <c r="H112" s="496"/>
      <c r="I112" s="496"/>
      <c r="J112" s="496"/>
      <c r="K112" s="496"/>
      <c r="L112" s="496"/>
      <c r="M112" s="496"/>
      <c r="N112" s="497"/>
    </row>
    <row r="113" spans="3:14" ht="80.25" hidden="1" customHeight="1" outlineLevel="1">
      <c r="C113" s="397"/>
      <c r="D113" s="58" t="s">
        <v>310</v>
      </c>
      <c r="E113" s="496" t="s">
        <v>311</v>
      </c>
      <c r="F113" s="496"/>
      <c r="G113" s="496"/>
      <c r="H113" s="496"/>
      <c r="I113" s="496"/>
      <c r="J113" s="496"/>
      <c r="K113" s="496"/>
      <c r="L113" s="496"/>
      <c r="M113" s="496"/>
      <c r="N113" s="497"/>
    </row>
    <row r="114" spans="3:14" ht="35.25" hidden="1" customHeight="1" outlineLevel="1">
      <c r="C114" s="397"/>
      <c r="D114" s="58" t="s">
        <v>312</v>
      </c>
      <c r="E114" s="498">
        <f>E101</f>
        <v>212000</v>
      </c>
      <c r="F114" s="498"/>
      <c r="G114" s="498"/>
      <c r="H114" s="498"/>
      <c r="I114" s="498"/>
      <c r="J114" s="498"/>
      <c r="K114" s="498"/>
      <c r="L114" s="498"/>
      <c r="M114" s="498"/>
      <c r="N114" s="499"/>
    </row>
    <row r="115" spans="3:14" ht="16.5" hidden="1" customHeight="1" outlineLevel="1">
      <c r="C115" s="397"/>
      <c r="D115" s="58" t="s">
        <v>313</v>
      </c>
      <c r="E115" s="496" t="str">
        <f>E99</f>
        <v>Китай, Гремания, Россия.</v>
      </c>
      <c r="F115" s="496"/>
      <c r="G115" s="496"/>
      <c r="H115" s="496"/>
      <c r="I115" s="496"/>
      <c r="J115" s="496"/>
      <c r="K115" s="496"/>
      <c r="L115" s="496"/>
      <c r="M115" s="496"/>
      <c r="N115" s="497"/>
    </row>
    <row r="116" spans="3:14" ht="16.5" hidden="1" customHeight="1" outlineLevel="1">
      <c r="C116" s="397"/>
      <c r="D116" s="58" t="s">
        <v>314</v>
      </c>
      <c r="E116" s="498">
        <f>E103+L103</f>
        <v>158002</v>
      </c>
      <c r="F116" s="498"/>
      <c r="G116" s="498"/>
      <c r="H116" s="498"/>
      <c r="I116" s="498"/>
      <c r="J116" s="498"/>
      <c r="K116" s="498"/>
      <c r="L116" s="498"/>
      <c r="M116" s="498"/>
      <c r="N116" s="499"/>
    </row>
    <row r="117" spans="3:14" ht="18" hidden="1" customHeight="1" outlineLevel="1">
      <c r="C117" s="397"/>
      <c r="D117" s="58" t="s">
        <v>315</v>
      </c>
      <c r="E117" s="496">
        <f>E110</f>
        <v>1296</v>
      </c>
      <c r="F117" s="496"/>
      <c r="G117" s="496"/>
      <c r="H117" s="496"/>
      <c r="I117" s="496"/>
      <c r="J117" s="496"/>
      <c r="K117" s="496"/>
      <c r="L117" s="496"/>
      <c r="M117" s="496"/>
      <c r="N117" s="497"/>
    </row>
    <row r="118" spans="3:14" ht="18" customHeight="1" collapsed="1" thickTop="1" thickBot="1">
      <c r="C118" s="397"/>
      <c r="D118" s="58" t="s">
        <v>316</v>
      </c>
      <c r="E118" s="508">
        <v>6</v>
      </c>
      <c r="F118" s="508"/>
      <c r="G118" s="508"/>
      <c r="H118" s="508"/>
      <c r="I118" s="508"/>
      <c r="J118" s="508"/>
      <c r="K118" s="508"/>
      <c r="L118" s="508"/>
      <c r="M118" s="508"/>
      <c r="N118" s="509"/>
    </row>
    <row r="119" spans="3:14" ht="17.25" customHeight="1" thickTop="1" thickBot="1">
      <c r="C119" s="397"/>
      <c r="D119" s="79" t="s">
        <v>317</v>
      </c>
      <c r="E119" s="510" t="s">
        <v>318</v>
      </c>
      <c r="F119" s="510"/>
      <c r="G119" s="510"/>
      <c r="H119" s="510"/>
      <c r="I119" s="510"/>
      <c r="J119" s="510"/>
      <c r="K119" s="510"/>
      <c r="L119" s="510"/>
      <c r="M119" s="510"/>
      <c r="N119" s="511"/>
    </row>
    <row r="120" spans="3:14" ht="33" customHeight="1" thickTop="1" thickBot="1">
      <c r="C120" s="397">
        <v>5</v>
      </c>
      <c r="D120" s="398" t="s">
        <v>319</v>
      </c>
      <c r="E120" s="399"/>
      <c r="F120" s="399"/>
      <c r="G120" s="399"/>
      <c r="H120" s="399"/>
      <c r="I120" s="399"/>
      <c r="J120" s="399"/>
      <c r="K120" s="399"/>
      <c r="L120" s="399"/>
      <c r="M120" s="399"/>
      <c r="N120" s="400"/>
    </row>
    <row r="121" spans="3:14" ht="50.25" customHeight="1" thickTop="1" thickBot="1">
      <c r="C121" s="397"/>
      <c r="D121" s="58" t="s">
        <v>320</v>
      </c>
      <c r="E121" s="445" t="str">
        <f>E106</f>
        <v>Металлические прутья, Полиэтиленовый порошок, Стальная проволока, Арматура.</v>
      </c>
      <c r="F121" s="439"/>
      <c r="G121" s="439"/>
      <c r="H121" s="439"/>
      <c r="I121" s="439"/>
      <c r="J121" s="439"/>
      <c r="K121" s="439"/>
      <c r="L121" s="439"/>
      <c r="M121" s="439"/>
      <c r="N121" s="440"/>
    </row>
    <row r="122" spans="3:14" ht="16.5" thickTop="1" thickBot="1">
      <c r="C122" s="397"/>
      <c r="D122" s="58" t="s">
        <v>321</v>
      </c>
      <c r="E122" s="445" t="s">
        <v>322</v>
      </c>
      <c r="F122" s="439"/>
      <c r="G122" s="439"/>
      <c r="H122" s="439"/>
      <c r="I122" s="439"/>
      <c r="J122" s="439"/>
      <c r="K122" s="439"/>
      <c r="L122" s="439"/>
      <c r="M122" s="439"/>
      <c r="N122" s="440"/>
    </row>
    <row r="123" spans="3:14" ht="35.25" hidden="1" customHeight="1" thickTop="1" thickBot="1">
      <c r="C123" s="397"/>
      <c r="D123" s="58" t="s">
        <v>323</v>
      </c>
      <c r="E123" s="445"/>
      <c r="F123" s="439"/>
      <c r="G123" s="439"/>
      <c r="H123" s="439"/>
      <c r="I123" s="439"/>
      <c r="J123" s="439"/>
      <c r="K123" s="439"/>
      <c r="L123" s="439"/>
      <c r="M123" s="439"/>
      <c r="N123" s="440"/>
    </row>
    <row r="124" spans="3:14" ht="28.5" hidden="1" customHeight="1" outlineLevel="1">
      <c r="C124" s="397"/>
      <c r="D124" s="58" t="s">
        <v>324</v>
      </c>
      <c r="E124" s="80"/>
      <c r="F124" s="80"/>
      <c r="G124" s="80"/>
      <c r="H124" s="80"/>
      <c r="I124" s="80"/>
      <c r="J124" s="80"/>
      <c r="K124" s="80"/>
      <c r="L124" s="80"/>
      <c r="M124" s="80"/>
      <c r="N124" s="81"/>
    </row>
    <row r="125" spans="3:14" ht="30" customHeight="1" collapsed="1" thickTop="1" thickBot="1">
      <c r="C125" s="397"/>
      <c r="D125" s="58" t="s">
        <v>325</v>
      </c>
      <c r="E125" s="442" t="s">
        <v>195</v>
      </c>
      <c r="F125" s="443"/>
      <c r="G125" s="443"/>
      <c r="H125" s="443"/>
      <c r="I125" s="443"/>
      <c r="J125" s="443"/>
      <c r="K125" s="443"/>
      <c r="L125" s="443"/>
      <c r="M125" s="443"/>
      <c r="N125" s="444"/>
    </row>
    <row r="126" spans="3:14" ht="31.5" thickTop="1" thickBot="1">
      <c r="C126" s="397"/>
      <c r="D126" s="58" t="s">
        <v>326</v>
      </c>
      <c r="E126" s="56" t="s">
        <v>327</v>
      </c>
      <c r="F126" s="56"/>
      <c r="G126" s="56" t="s">
        <v>328</v>
      </c>
      <c r="H126" s="56" t="s">
        <v>329</v>
      </c>
      <c r="I126" s="56"/>
      <c r="J126" s="56" t="s">
        <v>330</v>
      </c>
      <c r="K126" s="56" t="s">
        <v>331</v>
      </c>
      <c r="L126" s="56"/>
      <c r="M126" s="56"/>
      <c r="N126" s="57" t="s">
        <v>331</v>
      </c>
    </row>
    <row r="127" spans="3:14" ht="16.5" thickTop="1" thickBot="1">
      <c r="C127" s="397"/>
      <c r="D127" s="58" t="s">
        <v>332</v>
      </c>
      <c r="E127" s="63">
        <f>40*8*265</f>
        <v>84800</v>
      </c>
      <c r="F127" s="63"/>
      <c r="G127" s="63"/>
      <c r="H127" s="63"/>
      <c r="I127" s="63"/>
      <c r="J127" s="56"/>
      <c r="K127" s="56" t="s">
        <v>333</v>
      </c>
      <c r="L127" s="56"/>
      <c r="M127" s="56"/>
      <c r="N127" s="57" t="s">
        <v>333</v>
      </c>
    </row>
    <row r="128" spans="3:14" ht="16.5" thickTop="1" thickBot="1">
      <c r="C128" s="397"/>
      <c r="D128" s="79" t="s">
        <v>334</v>
      </c>
      <c r="E128" s="82">
        <f>450/[39]Input1!I2</f>
        <v>4.2857142857142858E-2</v>
      </c>
      <c r="F128" s="82"/>
      <c r="G128" s="83">
        <f>1800/10500</f>
        <v>0.17142857142857143</v>
      </c>
      <c r="H128" s="83">
        <f>600/10500</f>
        <v>5.7142857142857141E-2</v>
      </c>
      <c r="I128" s="84"/>
      <c r="J128" s="84">
        <v>660</v>
      </c>
      <c r="K128" s="84"/>
      <c r="L128" s="84"/>
      <c r="M128" s="84"/>
      <c r="N128" s="85"/>
    </row>
    <row r="129" spans="3:14" ht="15.75" hidden="1" outlineLevel="1" thickTop="1" thickBot="1">
      <c r="C129" s="397"/>
      <c r="D129" s="86"/>
      <c r="E129" s="516"/>
      <c r="F129" s="516"/>
      <c r="G129" s="516"/>
      <c r="H129" s="516"/>
      <c r="I129" s="516"/>
      <c r="J129" s="516"/>
      <c r="K129" s="516"/>
      <c r="L129" s="516"/>
      <c r="M129" s="516"/>
      <c r="N129" s="517"/>
    </row>
    <row r="130" spans="3:14" ht="15.75" hidden="1" outlineLevel="1" thickTop="1" thickBot="1">
      <c r="C130" s="397"/>
      <c r="D130" s="58"/>
      <c r="E130" s="415"/>
      <c r="F130" s="415"/>
      <c r="G130" s="415"/>
      <c r="H130" s="415"/>
      <c r="I130" s="415"/>
      <c r="J130" s="415"/>
      <c r="K130" s="415"/>
      <c r="L130" s="415"/>
      <c r="M130" s="415"/>
      <c r="N130" s="416"/>
    </row>
    <row r="131" spans="3:14" ht="15.75" hidden="1" outlineLevel="1" thickTop="1" thickBot="1">
      <c r="C131" s="397"/>
      <c r="D131" s="87"/>
      <c r="E131" s="518"/>
      <c r="F131" s="518"/>
      <c r="G131" s="518"/>
      <c r="H131" s="518"/>
      <c r="I131" s="518"/>
      <c r="J131" s="518"/>
      <c r="K131" s="518"/>
      <c r="L131" s="518"/>
      <c r="M131" s="518"/>
      <c r="N131" s="519"/>
    </row>
    <row r="132" spans="3:14" ht="35.25" collapsed="1" thickTop="1" thickBot="1">
      <c r="C132" s="397">
        <v>6</v>
      </c>
      <c r="D132" s="398" t="s">
        <v>194</v>
      </c>
      <c r="E132" s="399"/>
      <c r="F132" s="399"/>
      <c r="G132" s="399"/>
      <c r="H132" s="399"/>
      <c r="I132" s="399"/>
      <c r="J132" s="399"/>
      <c r="K132" s="399"/>
      <c r="L132" s="399"/>
      <c r="M132" s="399"/>
      <c r="N132" s="400"/>
    </row>
    <row r="133" spans="3:14" ht="25.5" customHeight="1" thickTop="1" thickBot="1">
      <c r="C133" s="397"/>
      <c r="D133" s="44" t="s">
        <v>335</v>
      </c>
      <c r="E133" s="520" t="str">
        <f>E10</f>
        <v>Будет уточнено</v>
      </c>
      <c r="F133" s="474"/>
      <c r="G133" s="474"/>
      <c r="H133" s="474"/>
      <c r="I133" s="474"/>
      <c r="J133" s="474"/>
      <c r="K133" s="474"/>
      <c r="L133" s="474"/>
      <c r="M133" s="474"/>
      <c r="N133" s="475"/>
    </row>
    <row r="134" spans="3:14" ht="30" customHeight="1" thickTop="1" thickBot="1">
      <c r="C134" s="397"/>
      <c r="D134" s="44" t="s">
        <v>336</v>
      </c>
      <c r="E134" s="520" t="str">
        <f>E12</f>
        <v>Будет уточнено</v>
      </c>
      <c r="F134" s="474"/>
      <c r="G134" s="474"/>
      <c r="H134" s="474"/>
      <c r="I134" s="474"/>
      <c r="J134" s="474"/>
      <c r="K134" s="474"/>
      <c r="L134" s="474"/>
      <c r="M134" s="474"/>
      <c r="N134" s="475"/>
    </row>
    <row r="135" spans="3:14" ht="19.5" hidden="1" outlineLevel="1" thickTop="1" thickBot="1">
      <c r="C135" s="397"/>
      <c r="D135" s="521" t="s">
        <v>337</v>
      </c>
      <c r="E135" s="290"/>
      <c r="F135" s="290"/>
      <c r="G135" s="290"/>
      <c r="H135" s="290"/>
      <c r="I135" s="290"/>
      <c r="J135" s="290"/>
      <c r="K135" s="290"/>
      <c r="L135" s="290"/>
      <c r="M135" s="290"/>
      <c r="N135" s="389"/>
    </row>
    <row r="136" spans="3:14" ht="33.75" customHeight="1" collapsed="1" thickTop="1" thickBot="1">
      <c r="C136" s="397"/>
      <c r="D136" s="58" t="s">
        <v>338</v>
      </c>
      <c r="E136" s="457"/>
      <c r="F136" s="457"/>
      <c r="G136" s="457"/>
      <c r="H136" s="457"/>
      <c r="I136" s="457"/>
      <c r="J136" s="457"/>
      <c r="K136" s="457"/>
      <c r="L136" s="457"/>
      <c r="M136" s="457"/>
      <c r="N136" s="458"/>
    </row>
    <row r="137" spans="3:14" ht="36.75" customHeight="1" thickTop="1" thickBot="1">
      <c r="C137" s="397"/>
      <c r="D137" s="58" t="s">
        <v>339</v>
      </c>
      <c r="E137" s="457" t="s">
        <v>195</v>
      </c>
      <c r="F137" s="457"/>
      <c r="G137" s="457"/>
      <c r="H137" s="457"/>
      <c r="I137" s="457"/>
      <c r="J137" s="457"/>
      <c r="K137" s="457"/>
      <c r="L137" s="457"/>
      <c r="M137" s="457"/>
      <c r="N137" s="458"/>
    </row>
    <row r="138" spans="3:14" ht="22.5" customHeight="1" thickTop="1" thickBot="1">
      <c r="C138" s="397"/>
      <c r="D138" s="58" t="s">
        <v>340</v>
      </c>
      <c r="E138" s="457" t="s">
        <v>195</v>
      </c>
      <c r="F138" s="457"/>
      <c r="G138" s="457"/>
      <c r="H138" s="457"/>
      <c r="I138" s="457"/>
      <c r="J138" s="457"/>
      <c r="K138" s="457"/>
      <c r="L138" s="457"/>
      <c r="M138" s="457"/>
      <c r="N138" s="458"/>
    </row>
    <row r="139" spans="3:14" ht="15" hidden="1" customHeight="1" outlineLevel="1">
      <c r="C139" s="397"/>
      <c r="D139" s="58" t="s">
        <v>341</v>
      </c>
      <c r="E139" s="457" t="s">
        <v>195</v>
      </c>
      <c r="F139" s="457"/>
      <c r="G139" s="457"/>
      <c r="H139" s="457"/>
      <c r="I139" s="457"/>
      <c r="J139" s="457"/>
      <c r="K139" s="457"/>
      <c r="L139" s="457"/>
      <c r="M139" s="457"/>
      <c r="N139" s="458"/>
    </row>
    <row r="140" spans="3:14" ht="16.5" hidden="1" outlineLevel="1" thickTop="1" thickBot="1">
      <c r="C140" s="397"/>
      <c r="D140" s="58" t="s">
        <v>342</v>
      </c>
      <c r="E140" s="457" t="s">
        <v>195</v>
      </c>
      <c r="F140" s="457"/>
      <c r="G140" s="457"/>
      <c r="H140" s="457"/>
      <c r="I140" s="457"/>
      <c r="J140" s="457"/>
      <c r="K140" s="457"/>
      <c r="L140" s="457"/>
      <c r="M140" s="457"/>
      <c r="N140" s="458"/>
    </row>
    <row r="141" spans="3:14" ht="16.5" hidden="1" outlineLevel="1" thickTop="1" thickBot="1">
      <c r="C141" s="397"/>
      <c r="D141" s="58" t="s">
        <v>342</v>
      </c>
      <c r="E141" s="457" t="s">
        <v>195</v>
      </c>
      <c r="F141" s="457"/>
      <c r="G141" s="457"/>
      <c r="H141" s="457"/>
      <c r="I141" s="457"/>
      <c r="J141" s="457"/>
      <c r="K141" s="457"/>
      <c r="L141" s="457"/>
      <c r="M141" s="457"/>
      <c r="N141" s="458"/>
    </row>
    <row r="142" spans="3:14" ht="16.5" collapsed="1" thickTop="1" thickBot="1">
      <c r="C142" s="397"/>
      <c r="D142" s="58" t="s">
        <v>342</v>
      </c>
      <c r="E142" s="457">
        <f>H133</f>
        <v>0</v>
      </c>
      <c r="F142" s="457"/>
      <c r="G142" s="457"/>
      <c r="H142" s="457"/>
      <c r="I142" s="457"/>
      <c r="J142" s="457"/>
      <c r="K142" s="457"/>
      <c r="L142" s="457"/>
      <c r="M142" s="457"/>
      <c r="N142" s="458"/>
    </row>
    <row r="143" spans="3:14" ht="16.5" thickTop="1" thickBot="1">
      <c r="C143" s="397"/>
      <c r="D143" s="58" t="s">
        <v>342</v>
      </c>
      <c r="E143" s="457" t="s">
        <v>195</v>
      </c>
      <c r="F143" s="457"/>
      <c r="G143" s="457"/>
      <c r="H143" s="457"/>
      <c r="I143" s="457"/>
      <c r="J143" s="457"/>
      <c r="K143" s="457"/>
      <c r="L143" s="457"/>
      <c r="M143" s="457"/>
      <c r="N143" s="458"/>
    </row>
    <row r="144" spans="3:14" ht="16.5" thickTop="1" thickBot="1">
      <c r="C144" s="397"/>
      <c r="D144" s="50" t="s">
        <v>343</v>
      </c>
      <c r="E144" s="457" t="s">
        <v>195</v>
      </c>
      <c r="F144" s="457"/>
      <c r="G144" s="457"/>
      <c r="H144" s="457"/>
      <c r="I144" s="457"/>
      <c r="J144" s="457"/>
      <c r="K144" s="457"/>
      <c r="L144" s="457"/>
      <c r="M144" s="457"/>
      <c r="N144" s="458"/>
    </row>
    <row r="145" spans="3:14" ht="16.5" hidden="1" outlineLevel="1" thickTop="1" thickBot="1">
      <c r="C145" s="397"/>
      <c r="D145" s="50"/>
      <c r="E145" s="457" t="s">
        <v>195</v>
      </c>
      <c r="F145" s="457"/>
      <c r="G145" s="457"/>
      <c r="H145" s="457"/>
      <c r="I145" s="457"/>
      <c r="J145" s="457"/>
      <c r="K145" s="457"/>
      <c r="L145" s="457"/>
      <c r="M145" s="457"/>
      <c r="N145" s="458"/>
    </row>
    <row r="146" spans="3:14" ht="16.5" hidden="1" outlineLevel="1" thickTop="1" thickBot="1">
      <c r="C146" s="397"/>
      <c r="D146" s="50" t="s">
        <v>344</v>
      </c>
      <c r="E146" s="457" t="s">
        <v>195</v>
      </c>
      <c r="F146" s="457"/>
      <c r="G146" s="457"/>
      <c r="H146" s="457"/>
      <c r="I146" s="457"/>
      <c r="J146" s="457"/>
      <c r="K146" s="457"/>
      <c r="L146" s="457"/>
      <c r="M146" s="457"/>
      <c r="N146" s="458"/>
    </row>
    <row r="147" spans="3:14" ht="16.5" hidden="1" outlineLevel="1" thickTop="1" thickBot="1">
      <c r="C147" s="397"/>
      <c r="D147" s="50"/>
      <c r="E147" s="457" t="s">
        <v>195</v>
      </c>
      <c r="F147" s="457"/>
      <c r="G147" s="457"/>
      <c r="H147" s="457"/>
      <c r="I147" s="457"/>
      <c r="J147" s="457"/>
      <c r="K147" s="457"/>
      <c r="L147" s="457"/>
      <c r="M147" s="457"/>
      <c r="N147" s="458"/>
    </row>
    <row r="148" spans="3:14" ht="16.5" collapsed="1" thickTop="1" thickBot="1">
      <c r="C148" s="397"/>
      <c r="D148" s="50" t="s">
        <v>345</v>
      </c>
      <c r="E148" s="459">
        <v>750</v>
      </c>
      <c r="F148" s="459"/>
      <c r="G148" s="459"/>
      <c r="H148" s="459"/>
      <c r="I148" s="459"/>
      <c r="J148" s="459"/>
      <c r="K148" s="459"/>
      <c r="L148" s="459"/>
      <c r="M148" s="459"/>
      <c r="N148" s="460"/>
    </row>
    <row r="149" spans="3:14" ht="16.5" thickTop="1" thickBot="1">
      <c r="C149" s="397"/>
      <c r="D149" s="88" t="s">
        <v>346</v>
      </c>
      <c r="E149" s="457">
        <v>500</v>
      </c>
      <c r="F149" s="457"/>
      <c r="G149" s="457"/>
      <c r="H149" s="457"/>
      <c r="I149" s="457"/>
      <c r="J149" s="457"/>
      <c r="K149" s="457"/>
      <c r="L149" s="457"/>
      <c r="M149" s="457"/>
      <c r="N149" s="458"/>
    </row>
    <row r="150" spans="3:14" ht="16.5" thickTop="1" thickBot="1">
      <c r="C150" s="397"/>
      <c r="D150" s="88" t="s">
        <v>347</v>
      </c>
      <c r="E150" s="457">
        <f>E149/2</f>
        <v>250</v>
      </c>
      <c r="F150" s="457"/>
      <c r="G150" s="457"/>
      <c r="H150" s="457"/>
      <c r="I150" s="457"/>
      <c r="J150" s="457"/>
      <c r="K150" s="457"/>
      <c r="L150" s="457"/>
      <c r="M150" s="457"/>
      <c r="N150" s="458"/>
    </row>
    <row r="151" spans="3:14" ht="15" customHeight="1" thickTop="1" thickBot="1">
      <c r="C151" s="397"/>
      <c r="D151" s="89" t="s">
        <v>348</v>
      </c>
      <c r="E151" s="522"/>
      <c r="F151" s="522"/>
      <c r="G151" s="522"/>
      <c r="H151" s="522"/>
      <c r="I151" s="522"/>
      <c r="J151" s="522"/>
      <c r="K151" s="522"/>
      <c r="L151" s="522"/>
      <c r="M151" s="522"/>
      <c r="N151" s="523"/>
    </row>
    <row r="152" spans="3:14" ht="15" hidden="1" customHeight="1" outlineLevel="1">
      <c r="C152" s="397"/>
      <c r="D152" s="90" t="s">
        <v>349</v>
      </c>
      <c r="E152" s="524" t="s">
        <v>350</v>
      </c>
      <c r="F152" s="524"/>
      <c r="G152" s="524"/>
      <c r="H152" s="524"/>
      <c r="I152" s="524"/>
      <c r="J152" s="524"/>
      <c r="K152" s="524"/>
      <c r="L152" s="524"/>
      <c r="M152" s="524"/>
      <c r="N152" s="525"/>
    </row>
    <row r="153" spans="3:14" ht="15" hidden="1" customHeight="1" outlineLevel="1">
      <c r="C153" s="397"/>
      <c r="D153" s="88" t="s">
        <v>351</v>
      </c>
      <c r="E153" s="457"/>
      <c r="F153" s="457"/>
      <c r="G153" s="457"/>
      <c r="H153" s="457"/>
      <c r="I153" s="457"/>
      <c r="J153" s="457"/>
      <c r="K153" s="457"/>
      <c r="L153" s="457"/>
      <c r="M153" s="457"/>
      <c r="N153" s="458"/>
    </row>
    <row r="154" spans="3:14" ht="15" hidden="1" customHeight="1" outlineLevel="1">
      <c r="C154" s="397"/>
      <c r="D154" s="88"/>
      <c r="E154" s="457"/>
      <c r="F154" s="457"/>
      <c r="G154" s="457"/>
      <c r="H154" s="457"/>
      <c r="I154" s="457"/>
      <c r="J154" s="457"/>
      <c r="K154" s="457"/>
      <c r="L154" s="457"/>
      <c r="M154" s="457"/>
      <c r="N154" s="458"/>
    </row>
    <row r="155" spans="3:14" ht="15" hidden="1" customHeight="1" outlineLevel="1">
      <c r="C155" s="397"/>
      <c r="D155" s="88" t="s">
        <v>352</v>
      </c>
      <c r="E155" s="457">
        <v>500</v>
      </c>
      <c r="F155" s="457"/>
      <c r="G155" s="457"/>
      <c r="H155" s="457"/>
      <c r="I155" s="457"/>
      <c r="J155" s="457"/>
      <c r="K155" s="457"/>
      <c r="L155" s="457"/>
      <c r="M155" s="457"/>
      <c r="N155" s="458"/>
    </row>
    <row r="156" spans="3:14" ht="33" hidden="1" customHeight="1" outlineLevel="1">
      <c r="C156" s="397"/>
      <c r="D156" s="50" t="s">
        <v>353</v>
      </c>
      <c r="E156" s="528">
        <f>(E149+E150)*1000*E155</f>
        <v>375000000</v>
      </c>
      <c r="F156" s="528"/>
      <c r="G156" s="528"/>
      <c r="H156" s="528"/>
      <c r="I156" s="528"/>
      <c r="J156" s="528"/>
      <c r="K156" s="528"/>
      <c r="L156" s="528"/>
      <c r="M156" s="528"/>
      <c r="N156" s="529"/>
    </row>
    <row r="157" spans="3:14" ht="15" hidden="1" customHeight="1" outlineLevel="1">
      <c r="C157" s="397"/>
      <c r="D157" s="88"/>
      <c r="E157" s="457"/>
      <c r="F157" s="457"/>
      <c r="G157" s="457"/>
      <c r="H157" s="457"/>
      <c r="I157" s="457"/>
      <c r="J157" s="457"/>
      <c r="K157" s="457"/>
      <c r="L157" s="457"/>
      <c r="M157" s="457"/>
      <c r="N157" s="458"/>
    </row>
    <row r="158" spans="3:14" ht="15" hidden="1" customHeight="1" outlineLevel="1">
      <c r="C158" s="397"/>
      <c r="D158" s="50" t="s">
        <v>354</v>
      </c>
      <c r="E158" s="528">
        <f>SUM(E159:N171)</f>
        <v>0</v>
      </c>
      <c r="F158" s="528"/>
      <c r="G158" s="528"/>
      <c r="H158" s="528"/>
      <c r="I158" s="528"/>
      <c r="J158" s="528"/>
      <c r="K158" s="528"/>
      <c r="L158" s="528"/>
      <c r="M158" s="528"/>
      <c r="N158" s="529"/>
    </row>
    <row r="159" spans="3:14" ht="15" hidden="1" customHeight="1" outlineLevel="1">
      <c r="C159" s="397"/>
      <c r="D159" s="88" t="s">
        <v>355</v>
      </c>
      <c r="E159" s="526"/>
      <c r="F159" s="526"/>
      <c r="G159" s="526"/>
      <c r="H159" s="526"/>
      <c r="I159" s="526"/>
      <c r="J159" s="526"/>
      <c r="K159" s="526"/>
      <c r="L159" s="526"/>
      <c r="M159" s="526"/>
      <c r="N159" s="527"/>
    </row>
    <row r="160" spans="3:14" ht="15" hidden="1" customHeight="1" outlineLevel="1">
      <c r="C160" s="397"/>
      <c r="D160" s="88" t="s">
        <v>356</v>
      </c>
      <c r="E160" s="526"/>
      <c r="F160" s="526"/>
      <c r="G160" s="526"/>
      <c r="H160" s="526"/>
      <c r="I160" s="526"/>
      <c r="J160" s="526"/>
      <c r="K160" s="526"/>
      <c r="L160" s="526"/>
      <c r="M160" s="526"/>
      <c r="N160" s="527"/>
    </row>
    <row r="161" spans="3:14" ht="15" hidden="1" customHeight="1" outlineLevel="1">
      <c r="C161" s="397"/>
      <c r="D161" s="88" t="s">
        <v>357</v>
      </c>
      <c r="E161" s="526"/>
      <c r="F161" s="526"/>
      <c r="G161" s="526"/>
      <c r="H161" s="526"/>
      <c r="I161" s="526"/>
      <c r="J161" s="526"/>
      <c r="K161" s="526"/>
      <c r="L161" s="526"/>
      <c r="M161" s="526"/>
      <c r="N161" s="527"/>
    </row>
    <row r="162" spans="3:14" ht="15" hidden="1" customHeight="1" outlineLevel="1">
      <c r="C162" s="397"/>
      <c r="D162" s="88" t="s">
        <v>358</v>
      </c>
      <c r="E162" s="526"/>
      <c r="F162" s="526"/>
      <c r="G162" s="526"/>
      <c r="H162" s="526"/>
      <c r="I162" s="526"/>
      <c r="J162" s="526"/>
      <c r="K162" s="526"/>
      <c r="L162" s="526"/>
      <c r="M162" s="526"/>
      <c r="N162" s="527"/>
    </row>
    <row r="163" spans="3:14" ht="15" hidden="1" customHeight="1" outlineLevel="1">
      <c r="C163" s="397"/>
      <c r="D163" s="88" t="s">
        <v>359</v>
      </c>
      <c r="E163" s="526"/>
      <c r="F163" s="526"/>
      <c r="G163" s="526"/>
      <c r="H163" s="526"/>
      <c r="I163" s="526"/>
      <c r="J163" s="526"/>
      <c r="K163" s="526"/>
      <c r="L163" s="526"/>
      <c r="M163" s="526"/>
      <c r="N163" s="527"/>
    </row>
    <row r="164" spans="3:14" ht="15" hidden="1" customHeight="1" outlineLevel="1">
      <c r="C164" s="397"/>
      <c r="D164" s="88" t="s">
        <v>360</v>
      </c>
      <c r="E164" s="526"/>
      <c r="F164" s="526"/>
      <c r="G164" s="526"/>
      <c r="H164" s="526"/>
      <c r="I164" s="526"/>
      <c r="J164" s="526"/>
      <c r="K164" s="526"/>
      <c r="L164" s="526"/>
      <c r="M164" s="526"/>
      <c r="N164" s="527"/>
    </row>
    <row r="165" spans="3:14" ht="15" hidden="1" customHeight="1" outlineLevel="1">
      <c r="C165" s="397"/>
      <c r="D165" s="88" t="s">
        <v>361</v>
      </c>
      <c r="E165" s="526"/>
      <c r="F165" s="526"/>
      <c r="G165" s="526"/>
      <c r="H165" s="526"/>
      <c r="I165" s="526"/>
      <c r="J165" s="526"/>
      <c r="K165" s="526"/>
      <c r="L165" s="526"/>
      <c r="M165" s="526"/>
      <c r="N165" s="527"/>
    </row>
    <row r="166" spans="3:14" ht="15" hidden="1" customHeight="1" outlineLevel="1">
      <c r="C166" s="397"/>
      <c r="D166" s="88" t="s">
        <v>362</v>
      </c>
      <c r="E166" s="526"/>
      <c r="F166" s="526"/>
      <c r="G166" s="526"/>
      <c r="H166" s="526"/>
      <c r="I166" s="526"/>
      <c r="J166" s="526"/>
      <c r="K166" s="526"/>
      <c r="L166" s="526"/>
      <c r="M166" s="526"/>
      <c r="N166" s="527"/>
    </row>
    <row r="167" spans="3:14" ht="15" hidden="1" customHeight="1" outlineLevel="1">
      <c r="C167" s="397"/>
      <c r="D167" s="88" t="s">
        <v>363</v>
      </c>
      <c r="E167" s="526"/>
      <c r="F167" s="526"/>
      <c r="G167" s="526"/>
      <c r="H167" s="526"/>
      <c r="I167" s="526"/>
      <c r="J167" s="526"/>
      <c r="K167" s="526"/>
      <c r="L167" s="526"/>
      <c r="M167" s="526"/>
      <c r="N167" s="527"/>
    </row>
    <row r="168" spans="3:14" ht="15" hidden="1" customHeight="1" outlineLevel="1">
      <c r="C168" s="397"/>
      <c r="D168" s="88" t="s">
        <v>364</v>
      </c>
      <c r="E168" s="526"/>
      <c r="F168" s="526"/>
      <c r="G168" s="526"/>
      <c r="H168" s="526"/>
      <c r="I168" s="526"/>
      <c r="J168" s="526"/>
      <c r="K168" s="526"/>
      <c r="L168" s="526"/>
      <c r="M168" s="526"/>
      <c r="N168" s="527"/>
    </row>
    <row r="169" spans="3:14" ht="15" hidden="1" customHeight="1" outlineLevel="1">
      <c r="C169" s="397"/>
      <c r="D169" s="88" t="s">
        <v>365</v>
      </c>
      <c r="E169" s="526"/>
      <c r="F169" s="526"/>
      <c r="G169" s="526"/>
      <c r="H169" s="526"/>
      <c r="I169" s="526"/>
      <c r="J169" s="526"/>
      <c r="K169" s="526"/>
      <c r="L169" s="526"/>
      <c r="M169" s="526"/>
      <c r="N169" s="527"/>
    </row>
    <row r="170" spans="3:14" ht="15" hidden="1" customHeight="1" outlineLevel="1">
      <c r="C170" s="397"/>
      <c r="D170" s="88" t="s">
        <v>366</v>
      </c>
      <c r="E170" s="526"/>
      <c r="F170" s="526"/>
      <c r="G170" s="526"/>
      <c r="H170" s="526"/>
      <c r="I170" s="526"/>
      <c r="J170" s="526"/>
      <c r="K170" s="526"/>
      <c r="L170" s="526"/>
      <c r="M170" s="526"/>
      <c r="N170" s="527"/>
    </row>
    <row r="171" spans="3:14" ht="15" hidden="1" customHeight="1" outlineLevel="1">
      <c r="C171" s="397"/>
      <c r="D171" s="88" t="s">
        <v>367</v>
      </c>
      <c r="E171" s="526"/>
      <c r="F171" s="526"/>
      <c r="G171" s="526"/>
      <c r="H171" s="526"/>
      <c r="I171" s="526"/>
      <c r="J171" s="526"/>
      <c r="K171" s="526"/>
      <c r="L171" s="526"/>
      <c r="M171" s="526"/>
      <c r="N171" s="527"/>
    </row>
    <row r="172" spans="3:14" ht="15" hidden="1" customHeight="1" outlineLevel="1">
      <c r="C172" s="397"/>
      <c r="D172" s="50" t="s">
        <v>368</v>
      </c>
      <c r="E172" s="457"/>
      <c r="F172" s="457"/>
      <c r="G172" s="457"/>
      <c r="H172" s="457"/>
      <c r="I172" s="457"/>
      <c r="J172" s="457"/>
      <c r="K172" s="457"/>
      <c r="L172" s="457"/>
      <c r="M172" s="457"/>
      <c r="N172" s="458"/>
    </row>
    <row r="173" spans="3:14" ht="15" hidden="1" customHeight="1" outlineLevel="1">
      <c r="C173" s="397"/>
      <c r="D173" s="88"/>
      <c r="E173" s="457"/>
      <c r="F173" s="457"/>
      <c r="G173" s="457"/>
      <c r="H173" s="457"/>
      <c r="I173" s="457"/>
      <c r="J173" s="457"/>
      <c r="K173" s="457"/>
      <c r="L173" s="457"/>
      <c r="M173" s="457"/>
      <c r="N173" s="458"/>
    </row>
    <row r="174" spans="3:14" ht="15" hidden="1" customHeight="1" outlineLevel="1">
      <c r="C174" s="397"/>
      <c r="D174" s="88"/>
      <c r="E174" s="457"/>
      <c r="F174" s="457"/>
      <c r="G174" s="457"/>
      <c r="H174" s="457"/>
      <c r="I174" s="457"/>
      <c r="J174" s="457"/>
      <c r="K174" s="457"/>
      <c r="L174" s="457"/>
      <c r="M174" s="457"/>
      <c r="N174" s="458"/>
    </row>
    <row r="175" spans="3:14" ht="33.75" hidden="1" customHeight="1" outlineLevel="1">
      <c r="C175" s="397"/>
      <c r="D175" s="91" t="s">
        <v>369</v>
      </c>
      <c r="E175" s="532">
        <f>MAX(E156,E158)</f>
        <v>375000000</v>
      </c>
      <c r="F175" s="533"/>
      <c r="G175" s="533"/>
      <c r="H175" s="533"/>
      <c r="I175" s="533"/>
      <c r="J175" s="533"/>
      <c r="K175" s="533"/>
      <c r="L175" s="533"/>
      <c r="M175" s="533"/>
      <c r="N175" s="534"/>
    </row>
    <row r="176" spans="3:14" ht="35.25" collapsed="1" thickTop="1" thickBot="1">
      <c r="C176" s="397">
        <v>7</v>
      </c>
      <c r="D176" s="398" t="s">
        <v>370</v>
      </c>
      <c r="E176" s="399"/>
      <c r="F176" s="399"/>
      <c r="G176" s="399"/>
      <c r="H176" s="399"/>
      <c r="I176" s="399"/>
      <c r="J176" s="399"/>
      <c r="K176" s="399"/>
      <c r="L176" s="399"/>
      <c r="M176" s="399"/>
      <c r="N176" s="400"/>
    </row>
    <row r="177" spans="3:14" s="93" customFormat="1" ht="19.5" collapsed="1" thickTop="1" thickBot="1">
      <c r="C177" s="397"/>
      <c r="D177" s="92" t="s">
        <v>371</v>
      </c>
      <c r="E177" s="528">
        <f>'[39]Project Cost (2)'!F18</f>
        <v>279405.91714285716</v>
      </c>
      <c r="F177" s="528"/>
      <c r="G177" s="528"/>
      <c r="H177" s="528"/>
      <c r="I177" s="528"/>
      <c r="J177" s="528"/>
      <c r="K177" s="528"/>
      <c r="L177" s="528"/>
      <c r="M177" s="528"/>
      <c r="N177" s="529"/>
    </row>
    <row r="178" spans="3:14" s="93" customFormat="1" ht="57.75" customHeight="1" thickTop="1" thickBot="1">
      <c r="C178" s="397"/>
      <c r="D178" s="92" t="str">
        <f>'[39]Project Cost (2)'!C6</f>
        <v>Показатели</v>
      </c>
      <c r="E178" s="94" t="str">
        <f>'[39]Project Cost (2)'!D6</f>
        <v>Затраты в национальной валюте</v>
      </c>
      <c r="F178" s="94" t="str">
        <f>'[39]Project Cost (2)'!E6</f>
        <v>Затраты в СКВ</v>
      </c>
      <c r="G178" s="94" t="str">
        <f>'[39]Project Cost (2)'!F6</f>
        <v xml:space="preserve">Всего </v>
      </c>
      <c r="H178" s="94" t="str">
        <f>'[39]Project Cost (2)'!G6</f>
        <v xml:space="preserve">Структура </v>
      </c>
      <c r="I178" s="480"/>
      <c r="J178" s="480"/>
      <c r="K178" s="94" t="str">
        <f>'[39]Project Cost (2)'!J6</f>
        <v xml:space="preserve">Займ / кредит </v>
      </c>
      <c r="L178" s="94" t="str">
        <f>'[39]Project Cost (2)'!L7</f>
        <v>Местный инвестор</v>
      </c>
      <c r="M178" s="94" t="str">
        <f>'[39]Project Cost (2)'!M7</f>
        <v>Иностранный инвестор</v>
      </c>
      <c r="N178" s="529"/>
    </row>
    <row r="179" spans="3:14" s="93" customFormat="1" ht="18" customHeight="1" thickTop="1" thickBot="1">
      <c r="C179" s="397"/>
      <c r="D179" s="88" t="str">
        <f>'[39]Project Cost (2)'!C8</f>
        <v>Проектирование</v>
      </c>
      <c r="E179" s="63">
        <f>'[39]Project Cost (2)'!D8</f>
        <v>6320.08</v>
      </c>
      <c r="F179" s="63">
        <f>'[39]Project Cost (2)'!E8</f>
        <v>0</v>
      </c>
      <c r="G179" s="63">
        <f>'[39]Project Cost (2)'!F8</f>
        <v>6320.08</v>
      </c>
      <c r="H179" s="95">
        <f>G179/$G$189</f>
        <v>2.2619707072161301E-2</v>
      </c>
      <c r="I179" s="480"/>
      <c r="J179" s="480"/>
      <c r="K179" s="63">
        <f>'[39]Project Cost (2)'!J8+'[39]Project Cost (2)'!K8</f>
        <v>0</v>
      </c>
      <c r="L179" s="63">
        <f>'[39]Project Cost (2)'!L8</f>
        <v>6320.08</v>
      </c>
      <c r="M179" s="63">
        <f>'[39]Project Cost (2)'!M8</f>
        <v>0</v>
      </c>
      <c r="N179" s="529"/>
    </row>
    <row r="180" spans="3:14" s="93" customFormat="1" ht="30" customHeight="1" thickTop="1" thickBot="1">
      <c r="C180" s="397"/>
      <c r="D180" s="88" t="str">
        <f>'[39]Project Cost (2)'!C9</f>
        <v>Здания, сооружения, земля</v>
      </c>
      <c r="E180" s="63">
        <f>'[39]Project Cost (2)'!D9</f>
        <v>47400.6</v>
      </c>
      <c r="F180" s="63">
        <f>'[39]Project Cost (2)'!E9</f>
        <v>0</v>
      </c>
      <c r="G180" s="63">
        <f>'[39]Project Cost (2)'!F9</f>
        <v>47400.6</v>
      </c>
      <c r="H180" s="95">
        <f t="shared" ref="H180:H189" si="1">G180/$G$189</f>
        <v>0.16964780304120974</v>
      </c>
      <c r="I180" s="480"/>
      <c r="J180" s="480"/>
      <c r="K180" s="63">
        <f>'[39]Project Cost (2)'!J9+'[39]Project Cost (2)'!K9</f>
        <v>0</v>
      </c>
      <c r="L180" s="63">
        <f>'[39]Project Cost (2)'!L9</f>
        <v>47400.6</v>
      </c>
      <c r="M180" s="63">
        <f>'[39]Project Cost (2)'!M9</f>
        <v>0</v>
      </c>
      <c r="N180" s="529"/>
    </row>
    <row r="181" spans="3:14" s="93" customFormat="1" ht="30" customHeight="1" thickTop="1" thickBot="1">
      <c r="C181" s="397"/>
      <c r="D181" s="88" t="str">
        <f>'[39]Project Cost (2)'!C10</f>
        <v>Основное оборудование</v>
      </c>
      <c r="E181" s="63">
        <f>'[39]Project Cost (2)'!D10</f>
        <v>0</v>
      </c>
      <c r="F181" s="63">
        <f>'[39]Project Cost (2)'!E10</f>
        <v>158002</v>
      </c>
      <c r="G181" s="63">
        <f>'[39]Project Cost (2)'!F10</f>
        <v>158002</v>
      </c>
      <c r="H181" s="95">
        <f t="shared" si="1"/>
        <v>0.56549267680403248</v>
      </c>
      <c r="I181" s="480"/>
      <c r="J181" s="480"/>
      <c r="K181" s="63">
        <f>'[39]Project Cost (2)'!J10+'[39]Project Cost (2)'!K10</f>
        <v>0</v>
      </c>
      <c r="L181" s="63">
        <f>'[39]Project Cost (2)'!L10</f>
        <v>0</v>
      </c>
      <c r="M181" s="63">
        <f>'[39]Project Cost (2)'!M10</f>
        <v>158002</v>
      </c>
      <c r="N181" s="529"/>
    </row>
    <row r="182" spans="3:14" s="93" customFormat="1" ht="18" customHeight="1" thickTop="1" thickBot="1">
      <c r="C182" s="397"/>
      <c r="D182" s="88" t="str">
        <f>'[39]Project Cost (2)'!C11</f>
        <v xml:space="preserve">Вспомогательное оборудование </v>
      </c>
      <c r="E182" s="63">
        <f>'[39]Project Cost (2)'!D11</f>
        <v>0</v>
      </c>
      <c r="F182" s="63">
        <f>'[39]Project Cost (2)'!E11</f>
        <v>6320.08</v>
      </c>
      <c r="G182" s="63">
        <f>'[39]Project Cost (2)'!F11</f>
        <v>6320.08</v>
      </c>
      <c r="H182" s="95">
        <f t="shared" si="1"/>
        <v>2.2619707072161301E-2</v>
      </c>
      <c r="I182" s="480"/>
      <c r="J182" s="480"/>
      <c r="K182" s="63">
        <f>'[39]Project Cost (2)'!J11+'[39]Project Cost (2)'!K11</f>
        <v>0</v>
      </c>
      <c r="L182" s="63">
        <f>'[39]Project Cost (2)'!L11</f>
        <v>0</v>
      </c>
      <c r="M182" s="63">
        <f>'[39]Project Cost (2)'!M11</f>
        <v>6320.08</v>
      </c>
      <c r="N182" s="529"/>
    </row>
    <row r="183" spans="3:14" s="93" customFormat="1" ht="30" customHeight="1" thickTop="1" thickBot="1">
      <c r="C183" s="397"/>
      <c r="D183" s="88" t="str">
        <f>'[39]Project Cost (2)'!C12</f>
        <v>Транспортные расходы, шеф-монтаж, обучение</v>
      </c>
      <c r="E183" s="63">
        <f>'[39]Project Cost (2)'!D12</f>
        <v>0</v>
      </c>
      <c r="F183" s="63">
        <f>'[39]Project Cost (2)'!E12</f>
        <v>11060.140000000001</v>
      </c>
      <c r="G183" s="63">
        <f>'[39]Project Cost (2)'!F12</f>
        <v>11060.140000000001</v>
      </c>
      <c r="H183" s="95">
        <f t="shared" si="1"/>
        <v>3.9584487376282278E-2</v>
      </c>
      <c r="I183" s="480"/>
      <c r="J183" s="480"/>
      <c r="K183" s="63">
        <f>'[39]Project Cost (2)'!J12+'[39]Project Cost (2)'!K12</f>
        <v>0</v>
      </c>
      <c r="L183" s="63">
        <f>'[39]Project Cost (2)'!L12</f>
        <v>0</v>
      </c>
      <c r="M183" s="63">
        <f>'[39]Project Cost (2)'!M12</f>
        <v>11060.140000000001</v>
      </c>
      <c r="N183" s="529"/>
    </row>
    <row r="184" spans="3:14" s="93" customFormat="1" ht="18" customHeight="1" thickTop="1" thickBot="1">
      <c r="C184" s="397"/>
      <c r="D184" s="88" t="str">
        <f>'[39]Project Cost (2)'!C13</f>
        <v xml:space="preserve">Прочие фиксированные активы </v>
      </c>
      <c r="E184" s="63">
        <f>'[39]Project Cost (2)'!D13</f>
        <v>7900.1</v>
      </c>
      <c r="F184" s="63">
        <f>'[39]Project Cost (2)'!E13</f>
        <v>20000</v>
      </c>
      <c r="G184" s="63">
        <f>'[39]Project Cost (2)'!F13</f>
        <v>27900.1</v>
      </c>
      <c r="H184" s="95">
        <f t="shared" si="1"/>
        <v>9.9855079252795451E-2</v>
      </c>
      <c r="I184" s="480"/>
      <c r="J184" s="480"/>
      <c r="K184" s="63">
        <f>'[39]Project Cost (2)'!J13+'[39]Project Cost (2)'!K13</f>
        <v>0</v>
      </c>
      <c r="L184" s="63">
        <f>'[39]Project Cost (2)'!L13</f>
        <v>7900.1</v>
      </c>
      <c r="M184" s="63">
        <f>'[39]Project Cost (2)'!M13</f>
        <v>20000</v>
      </c>
      <c r="N184" s="529"/>
    </row>
    <row r="185" spans="3:14" s="93" customFormat="1" ht="18" customHeight="1" thickTop="1" thickBot="1">
      <c r="C185" s="397"/>
      <c r="D185" s="88" t="str">
        <f>'[39]Project Cost (2)'!C14</f>
        <v>Всего Фиксированные Активы</v>
      </c>
      <c r="E185" s="63">
        <f>'[39]Project Cost (2)'!D14</f>
        <v>61620.78</v>
      </c>
      <c r="F185" s="63">
        <f>'[39]Project Cost (2)'!E14</f>
        <v>195382.22</v>
      </c>
      <c r="G185" s="63">
        <f>'[39]Project Cost (2)'!F14</f>
        <v>257003</v>
      </c>
      <c r="H185" s="95">
        <f t="shared" si="1"/>
        <v>0.9198194606186425</v>
      </c>
      <c r="I185" s="480"/>
      <c r="J185" s="480"/>
      <c r="K185" s="63">
        <f>'[39]Project Cost (2)'!J14+'[39]Project Cost (2)'!K14</f>
        <v>0</v>
      </c>
      <c r="L185" s="63">
        <f>'[39]Project Cost (2)'!L14</f>
        <v>61620.78</v>
      </c>
      <c r="M185" s="63">
        <f>'[39]Project Cost (2)'!M14</f>
        <v>195382.22</v>
      </c>
      <c r="N185" s="529"/>
    </row>
    <row r="186" spans="3:14" s="93" customFormat="1" ht="18" customHeight="1" thickTop="1" thickBot="1">
      <c r="C186" s="397"/>
      <c r="D186" s="88" t="str">
        <f>'[39]Project Cost (2)'!C15</f>
        <v>структура</v>
      </c>
      <c r="E186" s="95">
        <f>'[39]Project Cost (2)'!D15</f>
        <v>0.23976677315050796</v>
      </c>
      <c r="F186" s="95">
        <f>'[39]Project Cost (2)'!E15</f>
        <v>0.76023322684949202</v>
      </c>
      <c r="G186" s="95">
        <f>'[39]Project Cost (2)'!F15</f>
        <v>1</v>
      </c>
      <c r="H186" s="95">
        <f t="shared" si="1"/>
        <v>3.5790222706296911E-6</v>
      </c>
      <c r="I186" s="480"/>
      <c r="J186" s="480"/>
      <c r="K186" s="63">
        <f>'[39]Project Cost (2)'!J15+'[39]Project Cost (2)'!K15</f>
        <v>0</v>
      </c>
      <c r="L186" s="63">
        <f>'[39]Project Cost (2)'!L15</f>
        <v>0.23976677315050796</v>
      </c>
      <c r="M186" s="63">
        <f>'[39]Project Cost (2)'!M15</f>
        <v>0.76023322684949202</v>
      </c>
      <c r="N186" s="529"/>
    </row>
    <row r="187" spans="3:14" s="93" customFormat="1" ht="30" customHeight="1" thickTop="1" thickBot="1">
      <c r="C187" s="397"/>
      <c r="D187" s="88" t="str">
        <f>'[39]Project Cost (2)'!C16</f>
        <v>Запасы сырья и материалов (3 месяцов)</v>
      </c>
      <c r="E187" s="63">
        <f>'[39]Project Cost (2)'!D16</f>
        <v>17262.857142857141</v>
      </c>
      <c r="F187" s="63">
        <f>'[39]Project Cost (2)'!E16</f>
        <v>0</v>
      </c>
      <c r="G187" s="63">
        <f>'[39]Project Cost (2)'!F16</f>
        <v>17262.857142857141</v>
      </c>
      <c r="H187" s="95">
        <f t="shared" si="1"/>
        <v>6.1784150168984552E-2</v>
      </c>
      <c r="I187" s="480"/>
      <c r="J187" s="480"/>
      <c r="K187" s="63">
        <f>'[39]Project Cost (2)'!J16+'[39]Project Cost (2)'!K16</f>
        <v>0</v>
      </c>
      <c r="L187" s="63">
        <f>'[39]Project Cost (2)'!L16</f>
        <v>17262.857142857141</v>
      </c>
      <c r="M187" s="63">
        <f>'[39]Project Cost (2)'!M16</f>
        <v>0</v>
      </c>
      <c r="N187" s="529"/>
    </row>
    <row r="188" spans="3:14" s="93" customFormat="1" ht="18" customHeight="1" thickTop="1" thickBot="1">
      <c r="C188" s="397"/>
      <c r="D188" s="88" t="str">
        <f>'[39]Project Cost (2)'!C17</f>
        <v>Финансовые издержки</v>
      </c>
      <c r="E188" s="63">
        <f>'[39]Project Cost (2)'!D17</f>
        <v>1232.4156</v>
      </c>
      <c r="F188" s="63">
        <f>'[39]Project Cost (2)'!E17</f>
        <v>3907.6444000000001</v>
      </c>
      <c r="G188" s="63">
        <f>'[39]Project Cost (2)'!F17</f>
        <v>5140.0600000000004</v>
      </c>
      <c r="H188" s="95">
        <f t="shared" si="1"/>
        <v>1.8396389212372851E-2</v>
      </c>
      <c r="I188" s="480"/>
      <c r="J188" s="480"/>
      <c r="K188" s="63">
        <f>'[39]Project Cost (2)'!J17+'[39]Project Cost (2)'!K17</f>
        <v>0</v>
      </c>
      <c r="L188" s="63">
        <f>'[39]Project Cost (2)'!L17</f>
        <v>1232.4156</v>
      </c>
      <c r="M188" s="63">
        <f>'[39]Project Cost (2)'!M17</f>
        <v>3907.6444000000001</v>
      </c>
      <c r="N188" s="529"/>
    </row>
    <row r="189" spans="3:14" s="93" customFormat="1" ht="18" customHeight="1" thickTop="1" thickBot="1">
      <c r="C189" s="397"/>
      <c r="D189" s="88" t="str">
        <f>'[39]Project Cost (2)'!C18</f>
        <v>ВСЕГО ПЕРВОНАЧАЛЬНАЯ СТОИМОСТЬ ПРОЕКТА</v>
      </c>
      <c r="E189" s="63">
        <f>'[39]Project Cost (2)'!D18</f>
        <v>80116.052742857137</v>
      </c>
      <c r="F189" s="63">
        <f>'[39]Project Cost (2)'!E18</f>
        <v>199289.86439999999</v>
      </c>
      <c r="G189" s="63">
        <f>'[39]Project Cost (2)'!F18</f>
        <v>279405.91714285716</v>
      </c>
      <c r="H189" s="95">
        <f t="shared" si="1"/>
        <v>1</v>
      </c>
      <c r="I189" s="480"/>
      <c r="J189" s="480"/>
      <c r="K189" s="63">
        <f>'[39]Project Cost (2)'!J18+'[39]Project Cost (2)'!K18</f>
        <v>0</v>
      </c>
      <c r="L189" s="63">
        <f>'[39]Project Cost (2)'!L18</f>
        <v>80116.052742857137</v>
      </c>
      <c r="M189" s="63">
        <f>'[39]Project Cost (2)'!M18</f>
        <v>199289.86439999999</v>
      </c>
      <c r="N189" s="529"/>
    </row>
    <row r="190" spans="3:14" s="93" customFormat="1" ht="18" customHeight="1" thickTop="1" thickBot="1">
      <c r="C190" s="397"/>
      <c r="D190" s="88" t="str">
        <f>'[39]Project Cost (2)'!C19</f>
        <v>Структура</v>
      </c>
      <c r="E190" s="95">
        <f>'[39]Project Cost (2)'!D19</f>
        <v>0.28673713700162867</v>
      </c>
      <c r="F190" s="95">
        <f>'[39]Project Cost (2)'!E19</f>
        <v>0.71326286299837127</v>
      </c>
      <c r="G190" s="95">
        <f>'[39]Project Cost (2)'!F19</f>
        <v>1</v>
      </c>
      <c r="H190" s="95">
        <f>'[39]Project Cost (2)'!G19</f>
        <v>0</v>
      </c>
      <c r="I190" s="480"/>
      <c r="J190" s="480"/>
      <c r="K190" s="95">
        <f>'[39]Project Cost (2)'!J19+'[39]Project Cost (2)'!K19</f>
        <v>0</v>
      </c>
      <c r="L190" s="95">
        <f>'[39]Project Cost (2)'!L19</f>
        <v>0.28673713700162867</v>
      </c>
      <c r="M190" s="95">
        <f>'[39]Project Cost (2)'!M19</f>
        <v>0.71326286299837127</v>
      </c>
      <c r="N190" s="529"/>
    </row>
    <row r="191" spans="3:14" s="93" customFormat="1" ht="19.5" thickTop="1" thickBot="1">
      <c r="C191" s="397"/>
      <c r="D191" s="50" t="s">
        <v>372</v>
      </c>
      <c r="E191" s="528">
        <f>'[39]Project Cost (2)'!L18+'[39]Project Cost (2)'!M18</f>
        <v>279405.9171428571</v>
      </c>
      <c r="F191" s="528"/>
      <c r="G191" s="528"/>
      <c r="H191" s="528"/>
      <c r="I191" s="528"/>
      <c r="J191" s="528"/>
      <c r="K191" s="528"/>
      <c r="L191" s="528"/>
      <c r="M191" s="528"/>
      <c r="N191" s="529"/>
    </row>
    <row r="192" spans="3:14" s="93" customFormat="1" ht="19.5" thickTop="1" thickBot="1">
      <c r="C192" s="397"/>
      <c r="D192" s="88" t="s">
        <v>373</v>
      </c>
      <c r="E192" s="530">
        <f>'[39]Project Cost (2)'!L18</f>
        <v>80116.052742857137</v>
      </c>
      <c r="F192" s="530"/>
      <c r="G192" s="530"/>
      <c r="H192" s="530"/>
      <c r="I192" s="530"/>
      <c r="J192" s="530"/>
      <c r="K192" s="530"/>
      <c r="L192" s="530"/>
      <c r="M192" s="530"/>
      <c r="N192" s="531"/>
    </row>
    <row r="193" spans="3:14" s="93" customFormat="1" ht="19.5" thickTop="1" thickBot="1">
      <c r="C193" s="397"/>
      <c r="D193" s="88" t="s">
        <v>374</v>
      </c>
      <c r="E193" s="530">
        <f>'[39]Project Cost (2)'!M18</f>
        <v>199289.86439999999</v>
      </c>
      <c r="F193" s="530"/>
      <c r="G193" s="530"/>
      <c r="H193" s="530"/>
      <c r="I193" s="530"/>
      <c r="J193" s="530"/>
      <c r="K193" s="530"/>
      <c r="L193" s="530"/>
      <c r="M193" s="530"/>
      <c r="N193" s="531"/>
    </row>
    <row r="194" spans="3:14" s="93" customFormat="1" ht="19.5" thickTop="1" thickBot="1">
      <c r="C194" s="397"/>
      <c r="D194" s="50" t="s">
        <v>375</v>
      </c>
      <c r="E194" s="404">
        <f>'[39]Project Cost (2)'!J18+'[39]Project Cost (2)'!K18</f>
        <v>0</v>
      </c>
      <c r="F194" s="404"/>
      <c r="G194" s="404"/>
      <c r="H194" s="404"/>
      <c r="I194" s="404"/>
      <c r="J194" s="404"/>
      <c r="K194" s="404"/>
      <c r="L194" s="404"/>
      <c r="M194" s="404"/>
      <c r="N194" s="405"/>
    </row>
    <row r="195" spans="3:14" s="93" customFormat="1" ht="19.5" hidden="1" outlineLevel="1" thickTop="1" thickBot="1">
      <c r="C195" s="397"/>
      <c r="D195" s="50" t="s">
        <v>376</v>
      </c>
      <c r="E195" s="71" t="s">
        <v>377</v>
      </c>
      <c r="F195" s="71"/>
      <c r="G195" s="71"/>
      <c r="H195" s="71"/>
      <c r="I195" s="71"/>
      <c r="J195" s="71" t="s">
        <v>378</v>
      </c>
      <c r="K195" s="71"/>
      <c r="L195" s="71"/>
      <c r="M195" s="71"/>
      <c r="N195" s="96"/>
    </row>
    <row r="196" spans="3:14" s="93" customFormat="1" ht="19.5" hidden="1" outlineLevel="1" thickTop="1" thickBot="1">
      <c r="C196" s="397"/>
      <c r="D196" s="50" t="s">
        <v>379</v>
      </c>
      <c r="E196" s="72">
        <f>E194*0.5</f>
        <v>0</v>
      </c>
      <c r="F196" s="72"/>
      <c r="G196" s="72"/>
      <c r="H196" s="72"/>
      <c r="I196" s="71"/>
      <c r="J196" s="71">
        <f>E194*0.5</f>
        <v>0</v>
      </c>
      <c r="K196" s="71"/>
      <c r="L196" s="71"/>
      <c r="M196" s="71"/>
      <c r="N196" s="96"/>
    </row>
    <row r="197" spans="3:14" s="93" customFormat="1" ht="19.5" hidden="1" outlineLevel="1" thickTop="1" thickBot="1">
      <c r="C197" s="397"/>
      <c r="D197" s="50" t="s">
        <v>380</v>
      </c>
      <c r="E197" s="72">
        <f>E118</f>
        <v>6</v>
      </c>
      <c r="F197" s="72"/>
      <c r="G197" s="72"/>
      <c r="H197" s="72"/>
      <c r="I197" s="71"/>
      <c r="J197" s="72">
        <f>E118</f>
        <v>6</v>
      </c>
      <c r="K197" s="71"/>
      <c r="L197" s="71"/>
      <c r="M197" s="71"/>
      <c r="N197" s="96"/>
    </row>
    <row r="198" spans="3:14" s="93" customFormat="1" ht="19.5" hidden="1" outlineLevel="1" thickTop="1" thickBot="1">
      <c r="C198" s="397"/>
      <c r="D198" s="50" t="s">
        <v>381</v>
      </c>
      <c r="E198" s="72">
        <v>5</v>
      </c>
      <c r="F198" s="72"/>
      <c r="G198" s="72"/>
      <c r="H198" s="72"/>
      <c r="I198" s="71"/>
      <c r="J198" s="72">
        <v>5</v>
      </c>
      <c r="K198" s="71"/>
      <c r="L198" s="71"/>
      <c r="M198" s="71"/>
      <c r="N198" s="96"/>
    </row>
    <row r="199" spans="3:14" s="93" customFormat="1" ht="19.5" hidden="1" outlineLevel="1" thickTop="1" thickBot="1">
      <c r="C199" s="397"/>
      <c r="D199" s="50" t="s">
        <v>382</v>
      </c>
      <c r="E199" s="97">
        <v>7.0000000000000007E-2</v>
      </c>
      <c r="F199" s="72"/>
      <c r="G199" s="72"/>
      <c r="H199" s="72"/>
      <c r="I199" s="71"/>
      <c r="J199" s="97">
        <v>0.08</v>
      </c>
      <c r="K199" s="71"/>
      <c r="L199" s="71"/>
      <c r="M199" s="71"/>
      <c r="N199" s="96"/>
    </row>
    <row r="200" spans="3:14" s="93" customFormat="1" ht="19.5" hidden="1" outlineLevel="1" thickTop="1" thickBot="1">
      <c r="C200" s="397"/>
      <c r="D200" s="50" t="s">
        <v>383</v>
      </c>
      <c r="E200" s="500" t="s">
        <v>384</v>
      </c>
      <c r="F200" s="507"/>
      <c r="G200" s="507"/>
      <c r="H200" s="507"/>
      <c r="I200" s="507"/>
      <c r="J200" s="507"/>
      <c r="K200" s="507"/>
      <c r="L200" s="507"/>
      <c r="M200" s="507"/>
      <c r="N200" s="502"/>
    </row>
    <row r="201" spans="3:14" s="93" customFormat="1" ht="19.5" hidden="1" outlineLevel="1" thickTop="1" thickBot="1">
      <c r="C201" s="397"/>
      <c r="D201" s="50"/>
      <c r="E201" s="71"/>
      <c r="F201" s="71"/>
      <c r="G201" s="71"/>
      <c r="H201" s="71"/>
      <c r="I201" s="71"/>
      <c r="J201" s="71"/>
      <c r="K201" s="71"/>
      <c r="L201" s="71"/>
      <c r="M201" s="71"/>
      <c r="N201" s="96"/>
    </row>
    <row r="202" spans="3:14" s="93" customFormat="1" ht="19.5" hidden="1" outlineLevel="1" thickTop="1" thickBot="1">
      <c r="C202" s="397"/>
      <c r="D202" s="50" t="s">
        <v>385</v>
      </c>
      <c r="E202" s="71" t="s">
        <v>386</v>
      </c>
      <c r="F202" s="71"/>
      <c r="G202" s="500" t="s">
        <v>387</v>
      </c>
      <c r="H202" s="501"/>
      <c r="I202" s="500" t="s">
        <v>388</v>
      </c>
      <c r="J202" s="507"/>
      <c r="K202" s="507"/>
      <c r="L202" s="507"/>
      <c r="M202" s="507"/>
      <c r="N202" s="502"/>
    </row>
    <row r="203" spans="3:14" s="93" customFormat="1" ht="19.5" hidden="1" outlineLevel="1" thickTop="1" thickBot="1">
      <c r="C203" s="397"/>
      <c r="D203" s="50" t="s">
        <v>389</v>
      </c>
      <c r="E203" s="97">
        <v>0.12</v>
      </c>
      <c r="F203" s="69"/>
      <c r="G203" s="500" t="s">
        <v>333</v>
      </c>
      <c r="H203" s="501"/>
      <c r="I203" s="500" t="s">
        <v>390</v>
      </c>
      <c r="J203" s="507"/>
      <c r="K203" s="507"/>
      <c r="L203" s="507"/>
      <c r="M203" s="507"/>
      <c r="N203" s="502"/>
    </row>
    <row r="204" spans="3:14" s="93" customFormat="1" ht="19.5" hidden="1" outlineLevel="1" thickTop="1" thickBot="1">
      <c r="C204" s="397"/>
      <c r="D204" s="50" t="s">
        <v>391</v>
      </c>
      <c r="E204" s="97">
        <v>0.02</v>
      </c>
      <c r="F204" s="69"/>
      <c r="G204" s="500" t="s">
        <v>333</v>
      </c>
      <c r="H204" s="501"/>
      <c r="I204" s="500" t="s">
        <v>392</v>
      </c>
      <c r="J204" s="507"/>
      <c r="K204" s="507"/>
      <c r="L204" s="507"/>
      <c r="M204" s="507"/>
      <c r="N204" s="502"/>
    </row>
    <row r="205" spans="3:14" s="93" customFormat="1" ht="19.5" hidden="1" outlineLevel="1" thickTop="1" thickBot="1">
      <c r="C205" s="397"/>
      <c r="D205" s="50" t="s">
        <v>393</v>
      </c>
      <c r="E205" s="71">
        <v>20000000</v>
      </c>
      <c r="F205" s="69"/>
      <c r="G205" s="500" t="s">
        <v>333</v>
      </c>
      <c r="H205" s="501"/>
      <c r="I205" s="500" t="s">
        <v>394</v>
      </c>
      <c r="J205" s="507"/>
      <c r="K205" s="507"/>
      <c r="L205" s="507"/>
      <c r="M205" s="507"/>
      <c r="N205" s="502"/>
    </row>
    <row r="206" spans="3:14" s="93" customFormat="1" ht="19.5" hidden="1" outlineLevel="1" thickTop="1" thickBot="1">
      <c r="C206" s="397"/>
      <c r="D206" s="50"/>
      <c r="E206" s="72"/>
      <c r="F206" s="69"/>
      <c r="G206" s="500" t="s">
        <v>333</v>
      </c>
      <c r="H206" s="501"/>
      <c r="I206" s="500"/>
      <c r="J206" s="507"/>
      <c r="K206" s="507"/>
      <c r="L206" s="507"/>
      <c r="M206" s="507"/>
      <c r="N206" s="502"/>
    </row>
    <row r="207" spans="3:14" s="93" customFormat="1" ht="19.5" hidden="1" outlineLevel="1" thickTop="1" thickBot="1">
      <c r="C207" s="397"/>
      <c r="D207" s="50" t="s">
        <v>395</v>
      </c>
      <c r="E207" s="97">
        <v>0</v>
      </c>
      <c r="F207" s="69"/>
      <c r="G207" s="500" t="s">
        <v>333</v>
      </c>
      <c r="H207" s="501"/>
      <c r="I207" s="500" t="s">
        <v>396</v>
      </c>
      <c r="J207" s="507"/>
      <c r="K207" s="507"/>
      <c r="L207" s="507"/>
      <c r="M207" s="507"/>
      <c r="N207" s="502"/>
    </row>
    <row r="208" spans="3:14" s="93" customFormat="1" ht="19.5" hidden="1" outlineLevel="1" thickTop="1" thickBot="1">
      <c r="C208" s="397"/>
      <c r="D208" s="50"/>
      <c r="E208" s="97"/>
      <c r="F208" s="69"/>
      <c r="G208" s="500" t="s">
        <v>333</v>
      </c>
      <c r="H208" s="501"/>
      <c r="I208" s="500"/>
      <c r="J208" s="507"/>
      <c r="K208" s="507"/>
      <c r="L208" s="507"/>
      <c r="M208" s="507"/>
      <c r="N208" s="502"/>
    </row>
    <row r="209" spans="3:14" s="93" customFormat="1" ht="19.5" hidden="1" outlineLevel="1" thickTop="1" thickBot="1">
      <c r="C209" s="397"/>
      <c r="D209" s="50" t="s">
        <v>397</v>
      </c>
      <c r="E209" s="97">
        <v>0.15</v>
      </c>
      <c r="F209" s="69"/>
      <c r="G209" s="500" t="s">
        <v>333</v>
      </c>
      <c r="H209" s="501"/>
      <c r="I209" s="500" t="s">
        <v>398</v>
      </c>
      <c r="J209" s="507"/>
      <c r="K209" s="507"/>
      <c r="L209" s="507"/>
      <c r="M209" s="507"/>
      <c r="N209" s="502"/>
    </row>
    <row r="210" spans="3:14" s="93" customFormat="1" ht="19.5" hidden="1" outlineLevel="1" thickTop="1" thickBot="1">
      <c r="C210" s="397"/>
      <c r="D210" s="50" t="s">
        <v>399</v>
      </c>
      <c r="E210" s="97">
        <v>0</v>
      </c>
      <c r="F210" s="69"/>
      <c r="G210" s="500" t="s">
        <v>333</v>
      </c>
      <c r="H210" s="501"/>
      <c r="I210" s="500" t="s">
        <v>396</v>
      </c>
      <c r="J210" s="507"/>
      <c r="K210" s="507"/>
      <c r="L210" s="507"/>
      <c r="M210" s="507"/>
      <c r="N210" s="502"/>
    </row>
    <row r="211" spans="3:14" s="93" customFormat="1" ht="19.5" hidden="1" outlineLevel="1" thickTop="1" thickBot="1">
      <c r="C211" s="397"/>
      <c r="D211" s="50" t="s">
        <v>400</v>
      </c>
      <c r="E211" s="97">
        <v>0.01</v>
      </c>
      <c r="F211" s="71"/>
      <c r="G211" s="500" t="s">
        <v>333</v>
      </c>
      <c r="H211" s="501"/>
      <c r="I211" s="500" t="s">
        <v>396</v>
      </c>
      <c r="J211" s="507"/>
      <c r="K211" s="507"/>
      <c r="L211" s="507"/>
      <c r="M211" s="507"/>
      <c r="N211" s="502"/>
    </row>
    <row r="212" spans="3:14" s="93" customFormat="1" ht="27" customHeight="1" collapsed="1" thickTop="1" thickBot="1">
      <c r="C212" s="397"/>
      <c r="D212" s="50" t="s">
        <v>401</v>
      </c>
      <c r="E212" s="404"/>
      <c r="F212" s="404"/>
      <c r="G212" s="404"/>
      <c r="H212" s="404"/>
      <c r="I212" s="404"/>
      <c r="J212" s="404"/>
      <c r="K212" s="404"/>
      <c r="L212" s="404"/>
      <c r="M212" s="404"/>
      <c r="N212" s="405"/>
    </row>
    <row r="213" spans="3:14" s="93" customFormat="1" ht="19.5" thickTop="1" thickBot="1">
      <c r="C213" s="397"/>
      <c r="D213" s="88" t="s">
        <v>402</v>
      </c>
      <c r="E213" s="71" t="s">
        <v>403</v>
      </c>
      <c r="F213" s="71" t="s">
        <v>404</v>
      </c>
      <c r="G213" s="71" t="s">
        <v>405</v>
      </c>
      <c r="H213" s="71" t="s">
        <v>406</v>
      </c>
      <c r="I213" s="71" t="s">
        <v>407</v>
      </c>
      <c r="J213" s="71" t="s">
        <v>408</v>
      </c>
      <c r="K213" s="71" t="s">
        <v>409</v>
      </c>
      <c r="L213" s="71" t="s">
        <v>410</v>
      </c>
      <c r="M213" s="71" t="s">
        <v>411</v>
      </c>
      <c r="N213" s="96" t="s">
        <v>412</v>
      </c>
    </row>
    <row r="214" spans="3:14" s="93" customFormat="1" ht="16.5" thickTop="1" thickBot="1">
      <c r="C214" s="397"/>
      <c r="D214" s="88" t="s">
        <v>413</v>
      </c>
      <c r="E214" s="98">
        <v>0</v>
      </c>
      <c r="F214" s="98">
        <f>[39]Present!E35</f>
        <v>236284.59428571429</v>
      </c>
      <c r="G214" s="98">
        <f>[39]Present!F35</f>
        <v>362303.04457142856</v>
      </c>
      <c r="H214" s="98">
        <f>[39]Present!G35</f>
        <v>425312.26971428568</v>
      </c>
      <c r="I214" s="98">
        <f>[39]Present!H35</f>
        <v>488321.49485714291</v>
      </c>
      <c r="J214" s="98">
        <f>[39]Present!I35</f>
        <v>551330.72</v>
      </c>
      <c r="K214" s="98">
        <f>[39]Present!J35</f>
        <v>567083.02628571424</v>
      </c>
      <c r="L214" s="98">
        <f>[39]Present!K35</f>
        <v>567083.02628571424</v>
      </c>
      <c r="M214" s="98">
        <f>[39]Present!L35</f>
        <v>567083.02628571424</v>
      </c>
      <c r="N214" s="99">
        <f>[39]Present!M35</f>
        <v>567083.02628571424</v>
      </c>
    </row>
    <row r="215" spans="3:14" s="93" customFormat="1" ht="16.5" thickTop="1" thickBot="1">
      <c r="C215" s="397"/>
      <c r="D215" s="88" t="s">
        <v>414</v>
      </c>
      <c r="E215" s="98">
        <f>'[39]Project Cost (2)'!F18</f>
        <v>279405.91714285716</v>
      </c>
      <c r="F215" s="98">
        <f>[39]Present!E71</f>
        <v>151475.36198135949</v>
      </c>
      <c r="G215" s="98">
        <f>[39]Present!F71</f>
        <v>206962.71535109816</v>
      </c>
      <c r="H215" s="98">
        <f>[39]Present!G71</f>
        <v>229362.58377262118</v>
      </c>
      <c r="I215" s="98">
        <f>[39]Present!H71</f>
        <v>251762.45219414422</v>
      </c>
      <c r="J215" s="98">
        <f>[39]Present!I71</f>
        <v>274162.32061566721</v>
      </c>
      <c r="K215" s="98">
        <f>[39]Present!J71</f>
        <v>278187.09437052952</v>
      </c>
      <c r="L215" s="98">
        <f>[39]Present!K71</f>
        <v>278659.2043465295</v>
      </c>
      <c r="M215" s="98">
        <f>[39]Present!L71</f>
        <v>280314.7493025295</v>
      </c>
      <c r="N215" s="99">
        <f>[39]Present!M71</f>
        <v>280279.67285852949</v>
      </c>
    </row>
    <row r="216" spans="3:14" s="93" customFormat="1" ht="16.5" thickTop="1" thickBot="1">
      <c r="C216" s="397"/>
      <c r="D216" s="88" t="s">
        <v>415</v>
      </c>
      <c r="E216" s="98">
        <f>E214-E215</f>
        <v>-279405.91714285716</v>
      </c>
      <c r="F216" s="98">
        <f t="shared" ref="F216:N216" si="2">F214-F215</f>
        <v>84809.232304354809</v>
      </c>
      <c r="G216" s="98">
        <f t="shared" si="2"/>
        <v>155340.3292203304</v>
      </c>
      <c r="H216" s="98">
        <f t="shared" si="2"/>
        <v>195949.6859416645</v>
      </c>
      <c r="I216" s="98">
        <f t="shared" si="2"/>
        <v>236559.04266299869</v>
      </c>
      <c r="J216" s="98">
        <f t="shared" si="2"/>
        <v>277168.39938433276</v>
      </c>
      <c r="K216" s="98">
        <f t="shared" si="2"/>
        <v>288895.93191518472</v>
      </c>
      <c r="L216" s="98">
        <f t="shared" si="2"/>
        <v>288423.82193918474</v>
      </c>
      <c r="M216" s="98">
        <f t="shared" si="2"/>
        <v>286768.27698318474</v>
      </c>
      <c r="N216" s="99">
        <f t="shared" si="2"/>
        <v>286803.35342718475</v>
      </c>
    </row>
    <row r="217" spans="3:14" ht="19.5" thickTop="1" thickBot="1">
      <c r="C217" s="397"/>
      <c r="D217" s="92" t="s">
        <v>416</v>
      </c>
      <c r="E217" s="488">
        <f>[39]Present!E86</f>
        <v>31.046834347220113</v>
      </c>
      <c r="F217" s="488"/>
      <c r="G217" s="488"/>
      <c r="H217" s="488"/>
      <c r="I217" s="488"/>
      <c r="J217" s="488"/>
      <c r="K217" s="488"/>
      <c r="L217" s="488"/>
      <c r="M217" s="488"/>
      <c r="N217" s="540"/>
    </row>
    <row r="218" spans="3:14" ht="19.5" thickTop="1" thickBot="1">
      <c r="C218" s="397"/>
      <c r="D218" s="92" t="s">
        <v>145</v>
      </c>
      <c r="E218" s="535">
        <f>[39]Present!N82</f>
        <v>0.51648853494845381</v>
      </c>
      <c r="F218" s="535"/>
      <c r="G218" s="535"/>
      <c r="H218" s="535"/>
      <c r="I218" s="535"/>
      <c r="J218" s="535"/>
      <c r="K218" s="535"/>
      <c r="L218" s="535"/>
      <c r="M218" s="535"/>
      <c r="N218" s="536"/>
    </row>
    <row r="219" spans="3:14" ht="19.5" thickTop="1" thickBot="1">
      <c r="C219" s="397"/>
      <c r="D219" s="92" t="s">
        <v>147</v>
      </c>
      <c r="E219" s="404">
        <f>[39]Present!N83</f>
        <v>1603196.7978657018</v>
      </c>
      <c r="F219" s="404"/>
      <c r="G219" s="404"/>
      <c r="H219" s="404"/>
      <c r="I219" s="404"/>
      <c r="J219" s="404"/>
      <c r="K219" s="404"/>
      <c r="L219" s="404"/>
      <c r="M219" s="404"/>
      <c r="N219" s="405"/>
    </row>
    <row r="220" spans="3:14" ht="19.5" thickTop="1" thickBot="1">
      <c r="C220" s="397"/>
      <c r="D220" s="92" t="s">
        <v>149</v>
      </c>
      <c r="E220" s="537">
        <f>[39]Present!N84</f>
        <v>6.7504366774223454</v>
      </c>
      <c r="F220" s="537"/>
      <c r="G220" s="290"/>
      <c r="H220" s="290"/>
      <c r="I220" s="290"/>
      <c r="J220" s="290"/>
      <c r="K220" s="290"/>
      <c r="L220" s="290"/>
      <c r="M220" s="290"/>
      <c r="N220" s="389"/>
    </row>
    <row r="221" spans="3:14" ht="18.75" customHeight="1" thickTop="1" thickBot="1">
      <c r="C221" s="397"/>
      <c r="D221" s="92" t="s">
        <v>417</v>
      </c>
      <c r="E221" s="488">
        <f>[39]Input4!B388</f>
        <v>23</v>
      </c>
      <c r="F221" s="488"/>
      <c r="G221" s="290"/>
      <c r="H221" s="290"/>
      <c r="I221" s="290"/>
      <c r="J221" s="290"/>
      <c r="K221" s="290"/>
      <c r="L221" s="290"/>
      <c r="M221" s="290"/>
      <c r="N221" s="389"/>
    </row>
    <row r="222" spans="3:14" ht="18" customHeight="1" thickTop="1" thickBot="1">
      <c r="C222" s="397"/>
      <c r="D222" s="92" t="s">
        <v>418</v>
      </c>
      <c r="E222" s="404">
        <f>E221/(E177/1000000)</f>
        <v>82.317512224482897</v>
      </c>
      <c r="F222" s="404"/>
      <c r="G222" s="404"/>
      <c r="H222" s="404"/>
      <c r="I222" s="404"/>
      <c r="J222" s="404"/>
      <c r="K222" s="404"/>
      <c r="L222" s="404"/>
      <c r="M222" s="404"/>
      <c r="N222" s="405"/>
    </row>
    <row r="223" spans="3:14" ht="45" customHeight="1" thickTop="1" thickBot="1">
      <c r="C223" s="397"/>
      <c r="D223" s="100" t="s">
        <v>419</v>
      </c>
      <c r="E223" s="538" t="str">
        <f>E59</f>
        <v>Преференции и льготы для производителей, включая освобождение от налоговых и таможенных платежей на срок до 10 лет, в зависимости от объема инвестиций. В целях консервативного подхода в расчетах учтены все налоги</v>
      </c>
      <c r="F223" s="538"/>
      <c r="G223" s="538"/>
      <c r="H223" s="538"/>
      <c r="I223" s="538"/>
      <c r="J223" s="538"/>
      <c r="K223" s="538"/>
      <c r="L223" s="538"/>
      <c r="M223" s="538"/>
      <c r="N223" s="539"/>
    </row>
    <row r="224" spans="3:14" s="93" customFormat="1" ht="35.25" customHeight="1" collapsed="1" thickTop="1" thickBot="1">
      <c r="C224" s="397">
        <v>8</v>
      </c>
      <c r="D224" s="398" t="s">
        <v>420</v>
      </c>
      <c r="E224" s="399"/>
      <c r="F224" s="399"/>
      <c r="G224" s="399"/>
      <c r="H224" s="399"/>
      <c r="I224" s="399"/>
      <c r="J224" s="399"/>
      <c r="K224" s="399"/>
      <c r="L224" s="399"/>
      <c r="M224" s="399"/>
      <c r="N224" s="400"/>
    </row>
    <row r="225" spans="3:14" s="93" customFormat="1" ht="78.75" customHeight="1" thickTop="1" thickBot="1">
      <c r="C225" s="397"/>
      <c r="D225" s="50" t="s">
        <v>421</v>
      </c>
      <c r="E225" s="549" t="s">
        <v>621</v>
      </c>
      <c r="F225" s="549"/>
      <c r="G225" s="549"/>
      <c r="H225" s="549"/>
      <c r="I225" s="549"/>
      <c r="J225" s="549"/>
      <c r="K225" s="549"/>
      <c r="L225" s="549"/>
      <c r="M225" s="549"/>
      <c r="N225" s="550"/>
    </row>
    <row r="226" spans="3:14" s="93" customFormat="1" ht="40.5" customHeight="1" thickTop="1" thickBot="1">
      <c r="C226" s="397"/>
      <c r="D226" s="50" t="s">
        <v>422</v>
      </c>
      <c r="E226" s="549" t="s">
        <v>423</v>
      </c>
      <c r="F226" s="549"/>
      <c r="G226" s="549"/>
      <c r="H226" s="549"/>
      <c r="I226" s="549"/>
      <c r="J226" s="549"/>
      <c r="K226" s="549"/>
      <c r="L226" s="549"/>
      <c r="M226" s="549"/>
      <c r="N226" s="550"/>
    </row>
    <row r="227" spans="3:14" s="93" customFormat="1" ht="69" customHeight="1" thickTop="1" thickBot="1">
      <c r="C227" s="397"/>
      <c r="D227" s="50" t="s">
        <v>137</v>
      </c>
      <c r="E227" s="549" t="s">
        <v>424</v>
      </c>
      <c r="F227" s="549"/>
      <c r="G227" s="549"/>
      <c r="H227" s="549"/>
      <c r="I227" s="549"/>
      <c r="J227" s="549"/>
      <c r="K227" s="549"/>
      <c r="L227" s="549"/>
      <c r="M227" s="549"/>
      <c r="N227" s="550"/>
    </row>
    <row r="228" spans="3:14" s="93" customFormat="1" ht="47.25" customHeight="1" thickTop="1" thickBot="1">
      <c r="C228" s="397"/>
      <c r="D228" s="50" t="s">
        <v>425</v>
      </c>
      <c r="E228" s="549" t="s">
        <v>426</v>
      </c>
      <c r="F228" s="549"/>
      <c r="G228" s="549"/>
      <c r="H228" s="549"/>
      <c r="I228" s="549"/>
      <c r="J228" s="549"/>
      <c r="K228" s="549"/>
      <c r="L228" s="549"/>
      <c r="M228" s="549"/>
      <c r="N228" s="550"/>
    </row>
    <row r="229" spans="3:14" s="93" customFormat="1" ht="48.75" customHeight="1" thickTop="1" thickBot="1">
      <c r="C229" s="397"/>
      <c r="D229" s="50" t="s">
        <v>427</v>
      </c>
      <c r="E229" s="549" t="s">
        <v>428</v>
      </c>
      <c r="F229" s="549"/>
      <c r="G229" s="549"/>
      <c r="H229" s="549"/>
      <c r="I229" s="549"/>
      <c r="J229" s="549"/>
      <c r="K229" s="549"/>
      <c r="L229" s="549"/>
      <c r="M229" s="549"/>
      <c r="N229" s="550"/>
    </row>
    <row r="230" spans="3:14" s="93" customFormat="1" ht="39.75" customHeight="1" thickTop="1" thickBot="1">
      <c r="C230" s="397"/>
      <c r="D230" s="50"/>
      <c r="E230" s="549" t="s">
        <v>429</v>
      </c>
      <c r="F230" s="549"/>
      <c r="G230" s="549"/>
      <c r="H230" s="549"/>
      <c r="I230" s="549"/>
      <c r="J230" s="549"/>
      <c r="K230" s="549"/>
      <c r="L230" s="549"/>
      <c r="M230" s="549"/>
      <c r="N230" s="550"/>
    </row>
    <row r="231" spans="3:14" s="93" customFormat="1" ht="69.75" customHeight="1" thickTop="1" thickBot="1">
      <c r="C231" s="397"/>
      <c r="D231" s="50"/>
      <c r="E231" s="549" t="s">
        <v>430</v>
      </c>
      <c r="F231" s="549"/>
      <c r="G231" s="549"/>
      <c r="H231" s="549"/>
      <c r="I231" s="549"/>
      <c r="J231" s="549"/>
      <c r="K231" s="549"/>
      <c r="L231" s="549"/>
      <c r="M231" s="549"/>
      <c r="N231" s="550"/>
    </row>
    <row r="232" spans="3:14" ht="43.5" customHeight="1" thickTop="1" thickBot="1">
      <c r="C232" s="397"/>
      <c r="D232" s="92"/>
      <c r="E232" s="549" t="s">
        <v>431</v>
      </c>
      <c r="F232" s="549"/>
      <c r="G232" s="549"/>
      <c r="H232" s="549"/>
      <c r="I232" s="549"/>
      <c r="J232" s="549"/>
      <c r="K232" s="549"/>
      <c r="L232" s="549"/>
      <c r="M232" s="549"/>
      <c r="N232" s="550"/>
    </row>
    <row r="233" spans="3:14" ht="15.75" thickTop="1" thickBot="1">
      <c r="C233" s="397"/>
      <c r="D233" s="541"/>
      <c r="E233" s="542"/>
      <c r="F233" s="542"/>
      <c r="G233" s="542"/>
      <c r="H233" s="542"/>
      <c r="I233" s="542"/>
      <c r="J233" s="542"/>
      <c r="K233" s="542"/>
      <c r="L233" s="542"/>
      <c r="M233" s="542"/>
      <c r="N233" s="543"/>
    </row>
    <row r="234" spans="3:14" ht="15" hidden="1" outlineLevel="1" thickTop="1">
      <c r="C234" s="101"/>
      <c r="D234" s="544"/>
      <c r="E234" s="544"/>
      <c r="F234" s="544"/>
      <c r="G234" s="544"/>
      <c r="H234" s="544"/>
      <c r="I234" s="544"/>
      <c r="J234" s="544"/>
      <c r="K234" s="544"/>
      <c r="L234" s="544"/>
      <c r="M234" s="544"/>
      <c r="N234" s="545"/>
    </row>
    <row r="235" spans="3:14" ht="15.75" hidden="1" outlineLevel="1" thickTop="1" thickBot="1">
      <c r="C235" s="102"/>
      <c r="D235" s="546"/>
      <c r="E235" s="546"/>
      <c r="F235" s="546"/>
      <c r="G235" s="546"/>
      <c r="H235" s="546"/>
      <c r="I235" s="546"/>
      <c r="J235" s="546"/>
      <c r="K235" s="546"/>
      <c r="L235" s="546"/>
      <c r="M235" s="546"/>
      <c r="N235" s="547"/>
    </row>
    <row r="236" spans="3:14" ht="15" collapsed="1" thickTop="1">
      <c r="C236" s="103"/>
      <c r="D236" s="548"/>
      <c r="E236" s="548"/>
      <c r="F236" s="548"/>
      <c r="G236" s="548"/>
      <c r="H236" s="548"/>
      <c r="I236" s="548"/>
      <c r="J236" s="548"/>
      <c r="K236" s="548"/>
      <c r="L236" s="548"/>
      <c r="M236" s="548"/>
      <c r="N236" s="548"/>
    </row>
    <row r="248" spans="3:14" customFormat="1">
      <c r="C248" s="104"/>
    </row>
    <row r="249" spans="3:14" customFormat="1">
      <c r="C249" s="105" t="s">
        <v>432</v>
      </c>
      <c r="J249" s="106"/>
    </row>
    <row r="250" spans="3:14" customFormat="1" ht="25.5" hidden="1" outlineLevel="1">
      <c r="C250" s="107" t="s">
        <v>433</v>
      </c>
      <c r="D250" s="76" t="s">
        <v>434</v>
      </c>
      <c r="E250" s="76" t="s">
        <v>435</v>
      </c>
      <c r="F250" s="108"/>
      <c r="J250" s="76"/>
      <c r="K250" s="76"/>
      <c r="L250" s="76"/>
      <c r="M250" s="76"/>
      <c r="N250" s="76"/>
    </row>
    <row r="251" spans="3:14" customFormat="1" ht="62.25" hidden="1" customHeight="1" outlineLevel="1">
      <c r="C251" s="107" t="s">
        <v>436</v>
      </c>
      <c r="D251" s="76" t="s">
        <v>437</v>
      </c>
      <c r="E251" s="76"/>
      <c r="F251" s="108"/>
      <c r="J251" s="76"/>
      <c r="K251" s="76"/>
      <c r="L251" s="76"/>
      <c r="M251" s="76"/>
      <c r="N251" s="76"/>
    </row>
    <row r="252" spans="3:14" customFormat="1" ht="60.75" hidden="1" customHeight="1" outlineLevel="1">
      <c r="C252" s="107" t="s">
        <v>438</v>
      </c>
      <c r="D252" s="76" t="s">
        <v>439</v>
      </c>
      <c r="E252" s="76"/>
      <c r="F252" s="108"/>
      <c r="J252" s="76"/>
      <c r="K252" s="76"/>
      <c r="L252" s="76"/>
      <c r="M252" s="76"/>
      <c r="N252" s="76"/>
    </row>
    <row r="253" spans="3:14" customFormat="1" ht="73.5" hidden="1" customHeight="1" outlineLevel="1">
      <c r="C253" s="107" t="s">
        <v>440</v>
      </c>
      <c r="D253" s="76" t="s">
        <v>441</v>
      </c>
      <c r="E253" s="76"/>
      <c r="F253" s="108"/>
      <c r="J253" s="76"/>
      <c r="K253" s="76"/>
      <c r="L253" s="76"/>
      <c r="M253" s="76"/>
      <c r="N253" s="76"/>
    </row>
    <row r="254" spans="3:14" customFormat="1" ht="56.25" hidden="1" customHeight="1" outlineLevel="1">
      <c r="C254" s="107" t="s">
        <v>442</v>
      </c>
      <c r="D254" s="76" t="s">
        <v>443</v>
      </c>
      <c r="E254" s="76"/>
      <c r="F254" s="108"/>
      <c r="J254" s="76"/>
      <c r="K254" s="76"/>
      <c r="L254" s="76"/>
      <c r="M254" s="76"/>
      <c r="N254" s="76"/>
    </row>
    <row r="255" spans="3:14" customFormat="1" ht="54" hidden="1" customHeight="1" outlineLevel="1">
      <c r="C255" s="107" t="s">
        <v>444</v>
      </c>
      <c r="D255" s="76" t="s">
        <v>445</v>
      </c>
      <c r="E255" s="76" t="s">
        <v>446</v>
      </c>
      <c r="F255" s="108"/>
      <c r="J255" s="76"/>
      <c r="K255" s="76"/>
      <c r="L255" s="76"/>
      <c r="M255" s="76"/>
      <c r="N255" s="76"/>
    </row>
    <row r="256" spans="3:14" customFormat="1" collapsed="1">
      <c r="C256" s="104"/>
    </row>
    <row r="257" spans="3:7" customFormat="1">
      <c r="C257" s="104"/>
    </row>
    <row r="258" spans="3:7">
      <c r="C258" s="104"/>
      <c r="D258"/>
      <c r="E258"/>
      <c r="F258"/>
      <c r="G258"/>
    </row>
    <row r="259" spans="3:7">
      <c r="C259" s="105" t="s">
        <v>447</v>
      </c>
      <c r="D259"/>
      <c r="E259"/>
      <c r="F259"/>
      <c r="G259"/>
    </row>
    <row r="260" spans="3:7" ht="25.5" hidden="1" outlineLevel="1">
      <c r="C260" s="107" t="s">
        <v>433</v>
      </c>
      <c r="D260" s="76" t="s">
        <v>434</v>
      </c>
      <c r="E260" s="76" t="s">
        <v>435</v>
      </c>
      <c r="F260" s="108"/>
      <c r="G260"/>
    </row>
    <row r="261" spans="3:7" ht="51" hidden="1" outlineLevel="1">
      <c r="C261" s="107" t="s">
        <v>436</v>
      </c>
      <c r="D261" s="76" t="s">
        <v>448</v>
      </c>
      <c r="E261" s="76"/>
      <c r="F261" s="108"/>
      <c r="G261"/>
    </row>
    <row r="262" spans="3:7" ht="51" hidden="1" outlineLevel="1">
      <c r="C262" s="107" t="s">
        <v>438</v>
      </c>
      <c r="D262" s="76" t="s">
        <v>449</v>
      </c>
      <c r="E262" s="76"/>
      <c r="F262" s="108"/>
      <c r="G262"/>
    </row>
    <row r="263" spans="3:7" ht="51" hidden="1" outlineLevel="1">
      <c r="C263" s="107" t="s">
        <v>440</v>
      </c>
      <c r="D263" s="76" t="s">
        <v>450</v>
      </c>
      <c r="E263" s="76"/>
      <c r="F263" s="108"/>
      <c r="G263"/>
    </row>
    <row r="264" spans="3:7" ht="51" hidden="1" outlineLevel="1">
      <c r="C264" s="107" t="s">
        <v>442</v>
      </c>
      <c r="D264" s="76" t="s">
        <v>451</v>
      </c>
      <c r="E264" s="76"/>
      <c r="F264" s="108"/>
      <c r="G264"/>
    </row>
    <row r="265" spans="3:7" ht="51" hidden="1" outlineLevel="1">
      <c r="C265" s="107" t="s">
        <v>444</v>
      </c>
      <c r="D265" s="76" t="s">
        <v>452</v>
      </c>
      <c r="E265" s="76"/>
      <c r="F265" s="108"/>
      <c r="G265"/>
    </row>
    <row r="266" spans="3:7" collapsed="1"/>
  </sheetData>
  <dataConsolidate link="1"/>
  <mergeCells count="256">
    <mergeCell ref="D233:N233"/>
    <mergeCell ref="D234:N234"/>
    <mergeCell ref="D235:N235"/>
    <mergeCell ref="D236:N236"/>
    <mergeCell ref="C224:C233"/>
    <mergeCell ref="D224:N224"/>
    <mergeCell ref="E225:N225"/>
    <mergeCell ref="E226:N226"/>
    <mergeCell ref="E227:N227"/>
    <mergeCell ref="E228:N228"/>
    <mergeCell ref="E229:N229"/>
    <mergeCell ref="E230:N230"/>
    <mergeCell ref="E231:N231"/>
    <mergeCell ref="E232:N232"/>
    <mergeCell ref="E218:N218"/>
    <mergeCell ref="E219:N219"/>
    <mergeCell ref="E220:N220"/>
    <mergeCell ref="E221:N221"/>
    <mergeCell ref="E222:N222"/>
    <mergeCell ref="E223:N223"/>
    <mergeCell ref="G210:H210"/>
    <mergeCell ref="I210:N210"/>
    <mergeCell ref="G211:H211"/>
    <mergeCell ref="I211:N211"/>
    <mergeCell ref="E212:N212"/>
    <mergeCell ref="E217:N217"/>
    <mergeCell ref="G207:H207"/>
    <mergeCell ref="I207:N207"/>
    <mergeCell ref="G208:H208"/>
    <mergeCell ref="I208:N208"/>
    <mergeCell ref="G209:H209"/>
    <mergeCell ref="I209:N209"/>
    <mergeCell ref="G204:H204"/>
    <mergeCell ref="I204:N204"/>
    <mergeCell ref="G205:H205"/>
    <mergeCell ref="I205:N205"/>
    <mergeCell ref="G206:H206"/>
    <mergeCell ref="I206:N206"/>
    <mergeCell ref="C176:C223"/>
    <mergeCell ref="D176:N176"/>
    <mergeCell ref="E177:N177"/>
    <mergeCell ref="I178:J190"/>
    <mergeCell ref="N178:N190"/>
    <mergeCell ref="E191:N191"/>
    <mergeCell ref="E192:N192"/>
    <mergeCell ref="E167:N167"/>
    <mergeCell ref="E168:N168"/>
    <mergeCell ref="E169:N169"/>
    <mergeCell ref="E170:N170"/>
    <mergeCell ref="E171:N171"/>
    <mergeCell ref="E172:N172"/>
    <mergeCell ref="C132:C175"/>
    <mergeCell ref="E193:N193"/>
    <mergeCell ref="E194:N194"/>
    <mergeCell ref="E200:N200"/>
    <mergeCell ref="G202:H202"/>
    <mergeCell ref="I202:N202"/>
    <mergeCell ref="G203:H203"/>
    <mergeCell ref="I203:N203"/>
    <mergeCell ref="E173:N173"/>
    <mergeCell ref="E174:N174"/>
    <mergeCell ref="E175:N175"/>
    <mergeCell ref="E161:N161"/>
    <mergeCell ref="E162:N162"/>
    <mergeCell ref="E163:N163"/>
    <mergeCell ref="E164:N164"/>
    <mergeCell ref="E165:N165"/>
    <mergeCell ref="E166:N166"/>
    <mergeCell ref="E155:N155"/>
    <mergeCell ref="E156:N156"/>
    <mergeCell ref="E157:N157"/>
    <mergeCell ref="E158:N158"/>
    <mergeCell ref="E159:N159"/>
    <mergeCell ref="E160:N160"/>
    <mergeCell ref="E149:N149"/>
    <mergeCell ref="E150:N150"/>
    <mergeCell ref="E151:N151"/>
    <mergeCell ref="E152:N152"/>
    <mergeCell ref="E153:N153"/>
    <mergeCell ref="E154:N154"/>
    <mergeCell ref="E143:N143"/>
    <mergeCell ref="E144:N144"/>
    <mergeCell ref="E145:N145"/>
    <mergeCell ref="E146:N146"/>
    <mergeCell ref="E147:N147"/>
    <mergeCell ref="E148:N148"/>
    <mergeCell ref="E137:N137"/>
    <mergeCell ref="E138:N138"/>
    <mergeCell ref="E139:N139"/>
    <mergeCell ref="E140:N140"/>
    <mergeCell ref="E141:N141"/>
    <mergeCell ref="E142:N142"/>
    <mergeCell ref="E125:N125"/>
    <mergeCell ref="E129:N129"/>
    <mergeCell ref="E130:N130"/>
    <mergeCell ref="E131:N131"/>
    <mergeCell ref="D132:N132"/>
    <mergeCell ref="E133:N133"/>
    <mergeCell ref="E134:N134"/>
    <mergeCell ref="D135:N135"/>
    <mergeCell ref="E136:N136"/>
    <mergeCell ref="E115:N115"/>
    <mergeCell ref="E116:N116"/>
    <mergeCell ref="E117:N117"/>
    <mergeCell ref="E118:N118"/>
    <mergeCell ref="E119:N119"/>
    <mergeCell ref="C120:C131"/>
    <mergeCell ref="D120:N120"/>
    <mergeCell ref="E121:N121"/>
    <mergeCell ref="E122:N122"/>
    <mergeCell ref="E123:N123"/>
    <mergeCell ref="C98:C119"/>
    <mergeCell ref="D98:N98"/>
    <mergeCell ref="E99:N99"/>
    <mergeCell ref="E100:N100"/>
    <mergeCell ref="E101:G101"/>
    <mergeCell ref="H101:J101"/>
    <mergeCell ref="K101:L101"/>
    <mergeCell ref="M101:N101"/>
    <mergeCell ref="J109:N109"/>
    <mergeCell ref="E110:N110"/>
    <mergeCell ref="E111:N111"/>
    <mergeCell ref="D112:N112"/>
    <mergeCell ref="E113:N113"/>
    <mergeCell ref="E114:N114"/>
    <mergeCell ref="K102:L102"/>
    <mergeCell ref="M102:N102"/>
    <mergeCell ref="E103:N103"/>
    <mergeCell ref="E105:N105"/>
    <mergeCell ref="E106:N106"/>
    <mergeCell ref="D107:D109"/>
    <mergeCell ref="E107:N107"/>
    <mergeCell ref="E108:H108"/>
    <mergeCell ref="J108:N108"/>
    <mergeCell ref="E109:H109"/>
    <mergeCell ref="E102:G102"/>
    <mergeCell ref="H102:J102"/>
    <mergeCell ref="E96:I96"/>
    <mergeCell ref="J96:N96"/>
    <mergeCell ref="E97:I97"/>
    <mergeCell ref="J97:N97"/>
    <mergeCell ref="E83:N83"/>
    <mergeCell ref="D84:N84"/>
    <mergeCell ref="E91:N91"/>
    <mergeCell ref="D92:N92"/>
    <mergeCell ref="E93:N93"/>
    <mergeCell ref="E94:N94"/>
    <mergeCell ref="C42:C97"/>
    <mergeCell ref="D42:N42"/>
    <mergeCell ref="D43:N43"/>
    <mergeCell ref="E44:N44"/>
    <mergeCell ref="E45:N45"/>
    <mergeCell ref="E46:N46"/>
    <mergeCell ref="E47:N47"/>
    <mergeCell ref="E48:N48"/>
    <mergeCell ref="E49:N49"/>
    <mergeCell ref="E50:N50"/>
    <mergeCell ref="E60:N60"/>
    <mergeCell ref="D61:N61"/>
    <mergeCell ref="E62:N62"/>
    <mergeCell ref="E70:J70"/>
    <mergeCell ref="D71:N71"/>
    <mergeCell ref="E82:N82"/>
    <mergeCell ref="E51:N51"/>
    <mergeCell ref="E52:N52"/>
    <mergeCell ref="E53:N53"/>
    <mergeCell ref="E54:N54"/>
    <mergeCell ref="D55:N55"/>
    <mergeCell ref="E59:N59"/>
    <mergeCell ref="E95:I95"/>
    <mergeCell ref="J95:N95"/>
    <mergeCell ref="K32:L32"/>
    <mergeCell ref="M32:N32"/>
    <mergeCell ref="E33:N33"/>
    <mergeCell ref="E34:N34"/>
    <mergeCell ref="D40:D41"/>
    <mergeCell ref="E40:G40"/>
    <mergeCell ref="H40:J40"/>
    <mergeCell ref="K40:L40"/>
    <mergeCell ref="M40:N40"/>
    <mergeCell ref="E41:N41"/>
    <mergeCell ref="E38:G38"/>
    <mergeCell ref="H38:J38"/>
    <mergeCell ref="K38:L38"/>
    <mergeCell ref="M38:N38"/>
    <mergeCell ref="E39:G39"/>
    <mergeCell ref="H39:J39"/>
    <mergeCell ref="K39:L39"/>
    <mergeCell ref="M39:N39"/>
    <mergeCell ref="M27:N27"/>
    <mergeCell ref="D28:D31"/>
    <mergeCell ref="E28:G31"/>
    <mergeCell ref="H28:J31"/>
    <mergeCell ref="K28:L31"/>
    <mergeCell ref="M28:N31"/>
    <mergeCell ref="C24:C41"/>
    <mergeCell ref="D24:N24"/>
    <mergeCell ref="D25:N25"/>
    <mergeCell ref="E26:G26"/>
    <mergeCell ref="H26:J26"/>
    <mergeCell ref="K26:L26"/>
    <mergeCell ref="M26:N26"/>
    <mergeCell ref="E27:G27"/>
    <mergeCell ref="H27:J27"/>
    <mergeCell ref="K27:L27"/>
    <mergeCell ref="E35:N35"/>
    <mergeCell ref="E36:N36"/>
    <mergeCell ref="E37:G37"/>
    <mergeCell ref="H37:J37"/>
    <mergeCell ref="K37:L37"/>
    <mergeCell ref="M37:N37"/>
    <mergeCell ref="E32:G32"/>
    <mergeCell ref="H32:J32"/>
    <mergeCell ref="K18:L18"/>
    <mergeCell ref="M18:N18"/>
    <mergeCell ref="E21:N21"/>
    <mergeCell ref="E22:N22"/>
    <mergeCell ref="E23:F23"/>
    <mergeCell ref="G23:H23"/>
    <mergeCell ref="I23:J23"/>
    <mergeCell ref="K23:L23"/>
    <mergeCell ref="M23:N23"/>
    <mergeCell ref="E19:F19"/>
    <mergeCell ref="G19:H19"/>
    <mergeCell ref="I19:J19"/>
    <mergeCell ref="K19:L19"/>
    <mergeCell ref="M19:N19"/>
    <mergeCell ref="E20:F20"/>
    <mergeCell ref="G20:H20"/>
    <mergeCell ref="I20:J20"/>
    <mergeCell ref="K20:L20"/>
    <mergeCell ref="M20:N20"/>
    <mergeCell ref="E11:N11"/>
    <mergeCell ref="E12:N12"/>
    <mergeCell ref="E13:N13"/>
    <mergeCell ref="E14:N14"/>
    <mergeCell ref="E15:N15"/>
    <mergeCell ref="E16:N16"/>
    <mergeCell ref="D2:N2"/>
    <mergeCell ref="D3:N3"/>
    <mergeCell ref="C4:C23"/>
    <mergeCell ref="D4:N4"/>
    <mergeCell ref="E5:N5"/>
    <mergeCell ref="E6:N6"/>
    <mergeCell ref="E7:N7"/>
    <mergeCell ref="E8:N8"/>
    <mergeCell ref="E9:N9"/>
    <mergeCell ref="E10:N10"/>
    <mergeCell ref="E17:F17"/>
    <mergeCell ref="G17:H17"/>
    <mergeCell ref="I17:J17"/>
    <mergeCell ref="K17:L17"/>
    <mergeCell ref="M17:N17"/>
    <mergeCell ref="E18:F18"/>
    <mergeCell ref="G18:H18"/>
    <mergeCell ref="I18:J18"/>
  </mergeCells>
  <printOptions horizontalCentered="1"/>
  <pageMargins left="0.35433070866141736" right="0.19685039370078741" top="0.39370078740157483" bottom="0.19685039370078741" header="0.19685039370078741" footer="0.23622047244094491"/>
  <pageSetup paperSize="9" scale="36" fitToHeight="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7020-572B-4C87-B11C-1CD581C1BF65}">
  <sheetPr>
    <pageSetUpPr fitToPage="1"/>
  </sheetPr>
  <dimension ref="C1:V266"/>
  <sheetViews>
    <sheetView showGridLines="0" tabSelected="1" topLeftCell="A33" zoomScale="78" zoomScaleNormal="78" workbookViewId="0">
      <selection activeCell="D40" sqref="D40:D41"/>
    </sheetView>
  </sheetViews>
  <sheetFormatPr defaultRowHeight="12.75" outlineLevelRow="1"/>
  <cols>
    <col min="1" max="2" width="9.140625" style="41"/>
    <col min="3" max="3" width="9.42578125" style="39" customWidth="1"/>
    <col min="4" max="4" width="76.140625" style="41" customWidth="1"/>
    <col min="5" max="5" width="18.140625" style="41" customWidth="1"/>
    <col min="6" max="6" width="16.42578125" style="41" customWidth="1"/>
    <col min="7" max="7" width="16.28515625" style="41" customWidth="1"/>
    <col min="8" max="8" width="17.5703125" style="41" customWidth="1"/>
    <col min="9" max="9" width="17.85546875" style="41" customWidth="1"/>
    <col min="10" max="10" width="14.7109375" style="41" customWidth="1"/>
    <col min="11" max="11" width="23.7109375" style="41" customWidth="1"/>
    <col min="12" max="12" width="24.42578125" style="41" customWidth="1"/>
    <col min="13" max="13" width="19.140625" style="41" customWidth="1"/>
    <col min="14" max="14" width="19.28515625" style="41" customWidth="1"/>
    <col min="15" max="17" width="9.140625" style="41"/>
    <col min="18" max="18" width="46.28515625" style="41" customWidth="1"/>
    <col min="19" max="19" width="13.140625" style="41" bestFit="1" customWidth="1"/>
    <col min="20" max="16384" width="9.140625" style="41"/>
  </cols>
  <sheetData>
    <row r="1" spans="3:17" ht="32.25" customHeight="1">
      <c r="D1" s="40"/>
      <c r="E1" s="40"/>
      <c r="F1" s="40"/>
      <c r="G1" s="40"/>
      <c r="H1" s="40"/>
      <c r="I1" s="40"/>
      <c r="J1" s="40"/>
      <c r="K1" s="40"/>
      <c r="L1" s="40"/>
      <c r="M1" s="40"/>
      <c r="N1" s="40"/>
      <c r="P1" s="41" t="s">
        <v>186</v>
      </c>
      <c r="Q1" s="42">
        <f>[39]Input1!I2</f>
        <v>10500</v>
      </c>
    </row>
    <row r="2" spans="3:17" ht="31.5" thickBot="1">
      <c r="D2" s="393" t="s">
        <v>453</v>
      </c>
      <c r="E2" s="393"/>
      <c r="F2" s="393"/>
      <c r="G2" s="393"/>
      <c r="H2" s="393"/>
      <c r="I2" s="393"/>
      <c r="J2" s="393"/>
      <c r="K2" s="393"/>
      <c r="L2" s="393"/>
      <c r="M2" s="393"/>
      <c r="N2" s="393"/>
    </row>
    <row r="3" spans="3:17" ht="33" customHeight="1" thickTop="1" thickBot="1">
      <c r="C3" s="43"/>
      <c r="D3" s="394" t="s">
        <v>454</v>
      </c>
      <c r="E3" s="395"/>
      <c r="F3" s="395"/>
      <c r="G3" s="395"/>
      <c r="H3" s="395"/>
      <c r="I3" s="395"/>
      <c r="J3" s="395"/>
      <c r="K3" s="395"/>
      <c r="L3" s="395"/>
      <c r="M3" s="395"/>
      <c r="N3" s="396"/>
    </row>
    <row r="4" spans="3:17" ht="34.5" customHeight="1" thickTop="1" thickBot="1">
      <c r="C4" s="397">
        <v>1</v>
      </c>
      <c r="D4" s="398" t="s">
        <v>455</v>
      </c>
      <c r="E4" s="399"/>
      <c r="F4" s="399"/>
      <c r="G4" s="399"/>
      <c r="H4" s="399"/>
      <c r="I4" s="399"/>
      <c r="J4" s="399"/>
      <c r="K4" s="399"/>
      <c r="L4" s="399"/>
      <c r="M4" s="399"/>
      <c r="N4" s="400"/>
    </row>
    <row r="5" spans="3:17" ht="57.75" customHeight="1" thickTop="1" thickBot="1">
      <c r="C5" s="397"/>
      <c r="D5" s="44" t="s">
        <v>456</v>
      </c>
      <c r="E5" s="401" t="s">
        <v>457</v>
      </c>
      <c r="F5" s="401"/>
      <c r="G5" s="401"/>
      <c r="H5" s="401"/>
      <c r="I5" s="401"/>
      <c r="J5" s="401"/>
      <c r="K5" s="401"/>
      <c r="L5" s="401"/>
      <c r="M5" s="401"/>
      <c r="N5" s="402"/>
    </row>
    <row r="6" spans="3:17" ht="21.75" customHeight="1" thickTop="1" thickBot="1">
      <c r="C6" s="397"/>
      <c r="D6" s="44" t="s">
        <v>458</v>
      </c>
      <c r="E6" s="390">
        <f>E177</f>
        <v>279405.91714285716</v>
      </c>
      <c r="F6" s="390"/>
      <c r="G6" s="390"/>
      <c r="H6" s="390"/>
      <c r="I6" s="390"/>
      <c r="J6" s="390"/>
      <c r="K6" s="390"/>
      <c r="L6" s="390"/>
      <c r="M6" s="390"/>
      <c r="N6" s="403"/>
    </row>
    <row r="7" spans="3:17" ht="21.75" customHeight="1" thickTop="1" thickBot="1">
      <c r="C7" s="397"/>
      <c r="D7" s="44" t="s">
        <v>459</v>
      </c>
      <c r="E7" s="390">
        <f>E41</f>
        <v>630092.25142857141</v>
      </c>
      <c r="F7" s="390"/>
      <c r="G7" s="390"/>
      <c r="H7" s="390"/>
      <c r="I7" s="390"/>
      <c r="J7" s="390"/>
      <c r="K7" s="390"/>
      <c r="L7" s="390"/>
      <c r="M7" s="390"/>
      <c r="N7" s="403"/>
    </row>
    <row r="8" spans="3:17" ht="16.5" customHeight="1" thickTop="1" thickBot="1">
      <c r="C8" s="397"/>
      <c r="D8" s="44" t="s">
        <v>460</v>
      </c>
      <c r="E8" s="390">
        <f>E95+J95</f>
        <v>8268901.2380952379</v>
      </c>
      <c r="F8" s="390"/>
      <c r="G8" s="390"/>
      <c r="H8" s="390"/>
      <c r="I8" s="390"/>
      <c r="J8" s="390"/>
      <c r="K8" s="390"/>
      <c r="L8" s="390"/>
      <c r="M8" s="390"/>
      <c r="N8" s="403"/>
    </row>
    <row r="9" spans="3:17" ht="16.5" customHeight="1" thickTop="1" thickBot="1">
      <c r="C9" s="397"/>
      <c r="D9" s="44" t="s">
        <v>461</v>
      </c>
      <c r="E9" s="404">
        <f>E217</f>
        <v>31.046834347220113</v>
      </c>
      <c r="F9" s="404"/>
      <c r="G9" s="404"/>
      <c r="H9" s="404"/>
      <c r="I9" s="404"/>
      <c r="J9" s="404"/>
      <c r="K9" s="404"/>
      <c r="L9" s="404"/>
      <c r="M9" s="404"/>
      <c r="N9" s="405"/>
    </row>
    <row r="10" spans="3:17" ht="29.25" customHeight="1" thickTop="1" thickBot="1">
      <c r="C10" s="397"/>
      <c r="D10" s="44" t="s">
        <v>462</v>
      </c>
      <c r="E10" s="290" t="s">
        <v>175</v>
      </c>
      <c r="F10" s="290"/>
      <c r="G10" s="290"/>
      <c r="H10" s="290"/>
      <c r="I10" s="290"/>
      <c r="J10" s="290"/>
      <c r="K10" s="290"/>
      <c r="L10" s="290"/>
      <c r="M10" s="290"/>
      <c r="N10" s="389"/>
    </row>
    <row r="11" spans="3:17" ht="29.25" hidden="1" customHeight="1" outlineLevel="1" thickTop="1" thickBot="1">
      <c r="C11" s="397"/>
      <c r="D11" s="45" t="s">
        <v>196</v>
      </c>
      <c r="E11" s="387"/>
      <c r="F11" s="387"/>
      <c r="G11" s="387"/>
      <c r="H11" s="387"/>
      <c r="I11" s="387"/>
      <c r="J11" s="387"/>
      <c r="K11" s="387"/>
      <c r="L11" s="387"/>
      <c r="M11" s="387"/>
      <c r="N11" s="388"/>
    </row>
    <row r="12" spans="3:17" ht="48.75" hidden="1" customHeight="1" outlineLevel="1" thickTop="1" thickBot="1">
      <c r="C12" s="397"/>
      <c r="D12" s="44" t="s">
        <v>197</v>
      </c>
      <c r="E12" s="290" t="str">
        <f>E10</f>
        <v>To be clarified</v>
      </c>
      <c r="F12" s="290"/>
      <c r="G12" s="290"/>
      <c r="H12" s="290"/>
      <c r="I12" s="290"/>
      <c r="J12" s="290"/>
      <c r="K12" s="290"/>
      <c r="L12" s="290"/>
      <c r="M12" s="290"/>
      <c r="N12" s="389"/>
    </row>
    <row r="13" spans="3:17" ht="54.75" hidden="1" customHeight="1" outlineLevel="1" thickTop="1" thickBot="1">
      <c r="C13" s="397"/>
      <c r="D13" s="44" t="s">
        <v>198</v>
      </c>
      <c r="E13" s="290"/>
      <c r="F13" s="290"/>
      <c r="G13" s="290"/>
      <c r="H13" s="290"/>
      <c r="I13" s="290"/>
      <c r="J13" s="290"/>
      <c r="K13" s="290"/>
      <c r="L13" s="290"/>
      <c r="M13" s="290"/>
      <c r="N13" s="389"/>
    </row>
    <row r="14" spans="3:17" ht="54.75" hidden="1" customHeight="1" outlineLevel="1" thickTop="1" thickBot="1">
      <c r="C14" s="397"/>
      <c r="D14" s="44" t="s">
        <v>199</v>
      </c>
      <c r="E14" s="290"/>
      <c r="F14" s="290"/>
      <c r="G14" s="290"/>
      <c r="H14" s="290"/>
      <c r="I14" s="290"/>
      <c r="J14" s="290"/>
      <c r="K14" s="290"/>
      <c r="L14" s="290"/>
      <c r="M14" s="290"/>
      <c r="N14" s="389"/>
    </row>
    <row r="15" spans="3:17" ht="42" hidden="1" customHeight="1" outlineLevel="1" thickTop="1" thickBot="1">
      <c r="C15" s="397"/>
      <c r="D15" s="46" t="s">
        <v>200</v>
      </c>
      <c r="E15" s="390">
        <f>E192</f>
        <v>80116.052742857137</v>
      </c>
      <c r="F15" s="290"/>
      <c r="G15" s="290"/>
      <c r="H15" s="290"/>
      <c r="I15" s="290"/>
      <c r="J15" s="290"/>
      <c r="K15" s="290"/>
      <c r="L15" s="290"/>
      <c r="M15" s="290"/>
      <c r="N15" s="389"/>
    </row>
    <row r="16" spans="3:17" ht="30" hidden="1" customHeight="1" outlineLevel="1" thickTop="1" thickBot="1">
      <c r="C16" s="397"/>
      <c r="D16" s="47" t="s">
        <v>201</v>
      </c>
      <c r="E16" s="391"/>
      <c r="F16" s="391"/>
      <c r="G16" s="391"/>
      <c r="H16" s="391"/>
      <c r="I16" s="391"/>
      <c r="J16" s="391"/>
      <c r="K16" s="391"/>
      <c r="L16" s="391"/>
      <c r="M16" s="391"/>
      <c r="N16" s="392"/>
    </row>
    <row r="17" spans="3:22" ht="106.5" hidden="1" customHeight="1" outlineLevel="1" thickTop="1" thickBot="1">
      <c r="C17" s="397"/>
      <c r="D17" s="48" t="s">
        <v>202</v>
      </c>
      <c r="E17" s="406"/>
      <c r="F17" s="407"/>
      <c r="G17" s="406"/>
      <c r="H17" s="407"/>
      <c r="I17" s="406"/>
      <c r="J17" s="407"/>
      <c r="K17" s="406"/>
      <c r="L17" s="407"/>
      <c r="M17" s="406"/>
      <c r="N17" s="408"/>
    </row>
    <row r="18" spans="3:22" ht="51.75" hidden="1" customHeight="1" outlineLevel="1" thickTop="1" thickBot="1">
      <c r="C18" s="397"/>
      <c r="D18" s="44" t="s">
        <v>197</v>
      </c>
      <c r="E18" s="409" t="s">
        <v>195</v>
      </c>
      <c r="F18" s="410"/>
      <c r="G18" s="409" t="s">
        <v>195</v>
      </c>
      <c r="H18" s="410"/>
      <c r="I18" s="409" t="s">
        <v>195</v>
      </c>
      <c r="J18" s="410"/>
      <c r="K18" s="409" t="s">
        <v>195</v>
      </c>
      <c r="L18" s="410"/>
      <c r="M18" s="409" t="s">
        <v>195</v>
      </c>
      <c r="N18" s="411"/>
    </row>
    <row r="19" spans="3:22" ht="49.5" hidden="1" customHeight="1" outlineLevel="1" thickTop="1" thickBot="1">
      <c r="C19" s="397"/>
      <c r="D19" s="44" t="s">
        <v>198</v>
      </c>
      <c r="E19" s="409" t="s">
        <v>195</v>
      </c>
      <c r="F19" s="410"/>
      <c r="G19" s="409" t="s">
        <v>195</v>
      </c>
      <c r="H19" s="410"/>
      <c r="I19" s="409" t="s">
        <v>195</v>
      </c>
      <c r="J19" s="410"/>
      <c r="K19" s="409" t="s">
        <v>195</v>
      </c>
      <c r="L19" s="410"/>
      <c r="M19" s="409" t="s">
        <v>195</v>
      </c>
      <c r="N19" s="411"/>
    </row>
    <row r="20" spans="3:22" ht="55.5" hidden="1" customHeight="1" outlineLevel="1" thickTop="1" thickBot="1">
      <c r="C20" s="397"/>
      <c r="D20" s="44" t="s">
        <v>199</v>
      </c>
      <c r="E20" s="409" t="s">
        <v>195</v>
      </c>
      <c r="F20" s="410"/>
      <c r="G20" s="409" t="s">
        <v>195</v>
      </c>
      <c r="H20" s="410"/>
      <c r="I20" s="409" t="s">
        <v>195</v>
      </c>
      <c r="J20" s="410"/>
      <c r="K20" s="409" t="s">
        <v>195</v>
      </c>
      <c r="L20" s="410"/>
      <c r="M20" s="409" t="s">
        <v>195</v>
      </c>
      <c r="N20" s="411"/>
    </row>
    <row r="21" spans="3:22" ht="39" hidden="1" customHeight="1" outlineLevel="1" thickTop="1" thickBot="1">
      <c r="C21" s="397"/>
      <c r="D21" s="46" t="s">
        <v>200</v>
      </c>
      <c r="E21" s="390">
        <f>E193</f>
        <v>199289.86439999999</v>
      </c>
      <c r="F21" s="290"/>
      <c r="G21" s="290"/>
      <c r="H21" s="290"/>
      <c r="I21" s="290"/>
      <c r="J21" s="290"/>
      <c r="K21" s="290"/>
      <c r="L21" s="290"/>
      <c r="M21" s="290"/>
      <c r="N21" s="389"/>
    </row>
    <row r="22" spans="3:22" ht="37.5" hidden="1" customHeight="1" outlineLevel="1" thickTop="1" thickBot="1">
      <c r="C22" s="397"/>
      <c r="D22" s="46" t="s">
        <v>201</v>
      </c>
      <c r="E22" s="290"/>
      <c r="F22" s="290"/>
      <c r="G22" s="290"/>
      <c r="H22" s="290"/>
      <c r="I22" s="290"/>
      <c r="J22" s="290"/>
      <c r="K22" s="290"/>
      <c r="L22" s="290"/>
      <c r="M22" s="290"/>
      <c r="N22" s="389"/>
    </row>
    <row r="23" spans="3:22" ht="66.75" hidden="1" customHeight="1" outlineLevel="1" thickTop="1" thickBot="1">
      <c r="C23" s="397"/>
      <c r="D23" s="49" t="s">
        <v>203</v>
      </c>
      <c r="E23" s="412" t="s">
        <v>204</v>
      </c>
      <c r="F23" s="413"/>
      <c r="G23" s="412" t="s">
        <v>204</v>
      </c>
      <c r="H23" s="413"/>
      <c r="I23" s="412" t="s">
        <v>205</v>
      </c>
      <c r="J23" s="413"/>
      <c r="K23" s="412" t="s">
        <v>205</v>
      </c>
      <c r="L23" s="413"/>
      <c r="M23" s="412" t="s">
        <v>205</v>
      </c>
      <c r="N23" s="414"/>
    </row>
    <row r="24" spans="3:22" ht="35.25" customHeight="1" collapsed="1" thickTop="1">
      <c r="C24" s="432">
        <v>2</v>
      </c>
      <c r="D24" s="435" t="s">
        <v>463</v>
      </c>
      <c r="E24" s="436"/>
      <c r="F24" s="436"/>
      <c r="G24" s="436"/>
      <c r="H24" s="436"/>
      <c r="I24" s="436"/>
      <c r="J24" s="436"/>
      <c r="K24" s="436"/>
      <c r="L24" s="436"/>
      <c r="M24" s="436"/>
      <c r="N24" s="437"/>
      <c r="P24"/>
    </row>
    <row r="25" spans="3:22" ht="21" hidden="1" customHeight="1" outlineLevel="1">
      <c r="C25" s="433"/>
      <c r="D25" s="438" t="s">
        <v>207</v>
      </c>
      <c r="E25" s="439"/>
      <c r="F25" s="439"/>
      <c r="G25" s="439"/>
      <c r="H25" s="439"/>
      <c r="I25" s="439"/>
      <c r="J25" s="439"/>
      <c r="K25" s="439"/>
      <c r="L25" s="439"/>
      <c r="M25" s="439"/>
      <c r="N25" s="440"/>
      <c r="R25" s="41" t="s">
        <v>208</v>
      </c>
    </row>
    <row r="26" spans="3:22" ht="30.75" customHeight="1" collapsed="1">
      <c r="C26" s="433"/>
      <c r="D26" s="50" t="s">
        <v>464</v>
      </c>
      <c r="E26" s="441" t="s">
        <v>465</v>
      </c>
      <c r="F26" s="441"/>
      <c r="G26" s="441"/>
      <c r="H26" s="387" t="s">
        <v>466</v>
      </c>
      <c r="I26" s="387"/>
      <c r="J26" s="387"/>
      <c r="K26" s="387" t="s">
        <v>467</v>
      </c>
      <c r="L26" s="387"/>
      <c r="M26" s="387" t="s">
        <v>468</v>
      </c>
      <c r="N26" s="388"/>
    </row>
    <row r="27" spans="3:22" ht="208.5" customHeight="1">
      <c r="C27" s="433"/>
      <c r="D27" s="44" t="s">
        <v>469</v>
      </c>
      <c r="E27" s="415"/>
      <c r="F27" s="415"/>
      <c r="G27" s="415"/>
      <c r="H27" s="415"/>
      <c r="I27" s="415"/>
      <c r="J27" s="415"/>
      <c r="K27" s="415"/>
      <c r="L27" s="415"/>
      <c r="M27" s="415"/>
      <c r="N27" s="416"/>
      <c r="R27"/>
      <c r="S27"/>
    </row>
    <row r="28" spans="3:22" ht="54.75" customHeight="1">
      <c r="C28" s="433"/>
      <c r="D28" s="417" t="s">
        <v>470</v>
      </c>
      <c r="E28" s="420" t="s">
        <v>471</v>
      </c>
      <c r="F28" s="421"/>
      <c r="G28" s="422"/>
      <c r="H28" s="420" t="s">
        <v>472</v>
      </c>
      <c r="I28" s="421"/>
      <c r="J28" s="422"/>
      <c r="K28" s="420" t="s">
        <v>473</v>
      </c>
      <c r="L28" s="422"/>
      <c r="M28" s="420" t="s">
        <v>474</v>
      </c>
      <c r="N28" s="429"/>
      <c r="V28"/>
    </row>
    <row r="29" spans="3:22" ht="12.75" customHeight="1">
      <c r="C29" s="433"/>
      <c r="D29" s="418"/>
      <c r="E29" s="423"/>
      <c r="F29" s="424"/>
      <c r="G29" s="425"/>
      <c r="H29" s="423"/>
      <c r="I29" s="424"/>
      <c r="J29" s="425"/>
      <c r="K29" s="423"/>
      <c r="L29" s="425"/>
      <c r="M29" s="423"/>
      <c r="N29" s="430"/>
      <c r="U29" s="51"/>
    </row>
    <row r="30" spans="3:22" ht="21.75" customHeight="1">
      <c r="C30" s="433"/>
      <c r="D30" s="418"/>
      <c r="E30" s="423"/>
      <c r="F30" s="424"/>
      <c r="G30" s="425"/>
      <c r="H30" s="423"/>
      <c r="I30" s="424"/>
      <c r="J30" s="425"/>
      <c r="K30" s="423"/>
      <c r="L30" s="425"/>
      <c r="M30" s="423"/>
      <c r="N30" s="430"/>
    </row>
    <row r="31" spans="3:22" ht="28.5" customHeight="1">
      <c r="C31" s="433"/>
      <c r="D31" s="419"/>
      <c r="E31" s="426"/>
      <c r="F31" s="427"/>
      <c r="G31" s="428"/>
      <c r="H31" s="426"/>
      <c r="I31" s="427"/>
      <c r="J31" s="428"/>
      <c r="K31" s="426"/>
      <c r="L31" s="428"/>
      <c r="M31" s="426"/>
      <c r="N31" s="431"/>
    </row>
    <row r="32" spans="3:22" ht="270" customHeight="1">
      <c r="C32" s="433"/>
      <c r="D32" s="46" t="s">
        <v>475</v>
      </c>
      <c r="E32" s="290" t="s">
        <v>476</v>
      </c>
      <c r="F32" s="290"/>
      <c r="G32" s="290"/>
      <c r="H32" s="290" t="s">
        <v>477</v>
      </c>
      <c r="I32" s="290"/>
      <c r="J32" s="290"/>
      <c r="K32" s="290" t="s">
        <v>478</v>
      </c>
      <c r="L32" s="290"/>
      <c r="M32" s="290" t="s">
        <v>479</v>
      </c>
      <c r="N32" s="389"/>
    </row>
    <row r="33" spans="3:19" ht="46.5" customHeight="1">
      <c r="C33" s="433"/>
      <c r="D33" s="46" t="s">
        <v>480</v>
      </c>
      <c r="E33" s="442" t="s">
        <v>481</v>
      </c>
      <c r="F33" s="443"/>
      <c r="G33" s="443"/>
      <c r="H33" s="443"/>
      <c r="I33" s="443"/>
      <c r="J33" s="443"/>
      <c r="K33" s="443"/>
      <c r="L33" s="443"/>
      <c r="M33" s="443"/>
      <c r="N33" s="444"/>
    </row>
    <row r="34" spans="3:19" ht="100.5" customHeight="1">
      <c r="C34" s="433"/>
      <c r="D34" s="46" t="s">
        <v>482</v>
      </c>
      <c r="E34" s="445" t="s">
        <v>483</v>
      </c>
      <c r="F34" s="439"/>
      <c r="G34" s="439"/>
      <c r="H34" s="439"/>
      <c r="I34" s="439"/>
      <c r="J34" s="439"/>
      <c r="K34" s="439"/>
      <c r="L34" s="439"/>
      <c r="M34" s="439"/>
      <c r="N34" s="440"/>
    </row>
    <row r="35" spans="3:19" ht="24" customHeight="1">
      <c r="C35" s="433"/>
      <c r="D35" s="46" t="s">
        <v>484</v>
      </c>
      <c r="E35" s="442" t="s">
        <v>485</v>
      </c>
      <c r="F35" s="443"/>
      <c r="G35" s="443"/>
      <c r="H35" s="443"/>
      <c r="I35" s="443"/>
      <c r="J35" s="443"/>
      <c r="K35" s="443"/>
      <c r="L35" s="443"/>
      <c r="M35" s="443"/>
      <c r="N35" s="444"/>
    </row>
    <row r="36" spans="3:19" ht="47.25" customHeight="1">
      <c r="C36" s="433"/>
      <c r="D36" s="50" t="s">
        <v>486</v>
      </c>
      <c r="E36" s="445" t="s">
        <v>487</v>
      </c>
      <c r="F36" s="439"/>
      <c r="G36" s="439"/>
      <c r="H36" s="439"/>
      <c r="I36" s="439"/>
      <c r="J36" s="439"/>
      <c r="K36" s="439"/>
      <c r="L36" s="439"/>
      <c r="M36" s="439"/>
      <c r="N36" s="440"/>
    </row>
    <row r="37" spans="3:19" ht="48.75" customHeight="1">
      <c r="C37" s="433"/>
      <c r="D37" s="50" t="s">
        <v>488</v>
      </c>
      <c r="E37" s="446">
        <f>[39]Лист2!G98/Q1*0.6</f>
        <v>0.54285714285714282</v>
      </c>
      <c r="F37" s="446"/>
      <c r="G37" s="446"/>
      <c r="H37" s="446">
        <f>[39]Лист2!G127*0.6/Q1</f>
        <v>0.97142857142857142</v>
      </c>
      <c r="I37" s="446"/>
      <c r="J37" s="446"/>
      <c r="K37" s="446">
        <f>[39]Лист2!I267*0.6/'БП-Eng'!Q1</f>
        <v>1.4857142857142858</v>
      </c>
      <c r="L37" s="446"/>
      <c r="M37" s="446">
        <f>8*0.6</f>
        <v>4.8</v>
      </c>
      <c r="N37" s="447"/>
    </row>
    <row r="38" spans="3:19" ht="55.5" customHeight="1">
      <c r="C38" s="433"/>
      <c r="D38" s="50" t="s">
        <v>489</v>
      </c>
      <c r="E38" s="404" t="s">
        <v>490</v>
      </c>
      <c r="F38" s="404"/>
      <c r="G38" s="404"/>
      <c r="H38" s="404" t="s">
        <v>491</v>
      </c>
      <c r="I38" s="404"/>
      <c r="J38" s="404"/>
      <c r="K38" s="404" t="s">
        <v>491</v>
      </c>
      <c r="L38" s="404"/>
      <c r="M38" s="404" t="s">
        <v>492</v>
      </c>
      <c r="N38" s="405"/>
    </row>
    <row r="39" spans="3:19" ht="34.5" customHeight="1">
      <c r="C39" s="433"/>
      <c r="D39" s="50" t="s">
        <v>623</v>
      </c>
      <c r="E39" s="452">
        <f>E101</f>
        <v>212000</v>
      </c>
      <c r="F39" s="452"/>
      <c r="G39" s="452"/>
      <c r="H39" s="452">
        <f>H101</f>
        <v>256435.20000000001</v>
      </c>
      <c r="I39" s="452"/>
      <c r="J39" s="452"/>
      <c r="K39" s="452">
        <f>K101</f>
        <v>162816</v>
      </c>
      <c r="L39" s="452"/>
      <c r="M39" s="452">
        <v>5000</v>
      </c>
      <c r="N39" s="453"/>
    </row>
    <row r="40" spans="3:19" ht="24.75" customHeight="1">
      <c r="C40" s="433"/>
      <c r="D40" s="417" t="s">
        <v>493</v>
      </c>
      <c r="E40" s="446">
        <f>E39*E37</f>
        <v>115085.71428571428</v>
      </c>
      <c r="F40" s="446"/>
      <c r="G40" s="446"/>
      <c r="H40" s="446">
        <f>H39*H37</f>
        <v>249108.48000000001</v>
      </c>
      <c r="I40" s="446"/>
      <c r="J40" s="446"/>
      <c r="K40" s="446">
        <f>K39*K37</f>
        <v>241898.05714285714</v>
      </c>
      <c r="L40" s="446"/>
      <c r="M40" s="446">
        <f>M37*M39</f>
        <v>24000</v>
      </c>
      <c r="N40" s="447"/>
    </row>
    <row r="41" spans="3:19" ht="23.25" customHeight="1" thickBot="1">
      <c r="C41" s="434"/>
      <c r="D41" s="448"/>
      <c r="E41" s="449">
        <f>SUM(E40:N40)</f>
        <v>630092.25142857141</v>
      </c>
      <c r="F41" s="450"/>
      <c r="G41" s="450"/>
      <c r="H41" s="450"/>
      <c r="I41" s="450"/>
      <c r="J41" s="450"/>
      <c r="K41" s="450"/>
      <c r="L41" s="450"/>
      <c r="M41" s="450"/>
      <c r="N41" s="451"/>
    </row>
    <row r="42" spans="3:19" ht="34.5" customHeight="1" thickTop="1" thickBot="1">
      <c r="C42" s="397">
        <v>3</v>
      </c>
      <c r="D42" s="398" t="s">
        <v>494</v>
      </c>
      <c r="E42" s="399"/>
      <c r="F42" s="399"/>
      <c r="G42" s="399"/>
      <c r="H42" s="399"/>
      <c r="I42" s="399"/>
      <c r="J42" s="399"/>
      <c r="K42" s="399"/>
      <c r="L42" s="399"/>
      <c r="M42" s="399"/>
      <c r="N42" s="400"/>
    </row>
    <row r="43" spans="3:19" ht="24.75" customHeight="1" thickTop="1" thickBot="1">
      <c r="C43" s="397"/>
      <c r="D43" s="454" t="s">
        <v>119</v>
      </c>
      <c r="E43" s="455"/>
      <c r="F43" s="455"/>
      <c r="G43" s="455"/>
      <c r="H43" s="455"/>
      <c r="I43" s="455"/>
      <c r="J43" s="455"/>
      <c r="K43" s="455"/>
      <c r="L43" s="455"/>
      <c r="M43" s="455"/>
      <c r="N43" s="456"/>
    </row>
    <row r="44" spans="3:19" ht="32.25" customHeight="1" thickTop="1" thickBot="1">
      <c r="C44" s="397"/>
      <c r="D44" s="50" t="s">
        <v>495</v>
      </c>
      <c r="E44" s="457" t="s">
        <v>174</v>
      </c>
      <c r="F44" s="457"/>
      <c r="G44" s="457"/>
      <c r="H44" s="457"/>
      <c r="I44" s="457"/>
      <c r="J44" s="457"/>
      <c r="K44" s="457"/>
      <c r="L44" s="457"/>
      <c r="M44" s="457"/>
      <c r="N44" s="458"/>
    </row>
    <row r="45" spans="3:19" ht="34.5" customHeight="1" thickTop="1" thickBot="1">
      <c r="C45" s="397"/>
      <c r="D45" s="50" t="s">
        <v>496</v>
      </c>
      <c r="E45" s="459">
        <v>0.5</v>
      </c>
      <c r="F45" s="459"/>
      <c r="G45" s="459"/>
      <c r="H45" s="459"/>
      <c r="I45" s="459"/>
      <c r="J45" s="459"/>
      <c r="K45" s="459"/>
      <c r="L45" s="459"/>
      <c r="M45" s="459"/>
      <c r="N45" s="460"/>
      <c r="S45" s="52"/>
    </row>
    <row r="46" spans="3:19" ht="34.5" customHeight="1" thickTop="1" thickBot="1">
      <c r="C46" s="397"/>
      <c r="D46" s="53" t="s">
        <v>497</v>
      </c>
      <c r="E46" s="461" t="str">
        <f>[39]Лист2!I202</f>
        <v>14500000 </v>
      </c>
      <c r="F46" s="461"/>
      <c r="G46" s="461"/>
      <c r="H46" s="461"/>
      <c r="I46" s="461"/>
      <c r="J46" s="461"/>
      <c r="K46" s="461"/>
      <c r="L46" s="462"/>
      <c r="M46" s="462"/>
      <c r="N46" s="463"/>
    </row>
    <row r="47" spans="3:19" ht="24.75" customHeight="1" thickTop="1" thickBot="1">
      <c r="C47" s="397"/>
      <c r="D47" s="46" t="s">
        <v>498</v>
      </c>
      <c r="E47" s="464">
        <f>14500000*E45*H37</f>
        <v>7042857.1428571427</v>
      </c>
      <c r="F47" s="464"/>
      <c r="G47" s="464"/>
      <c r="H47" s="464"/>
      <c r="I47" s="464"/>
      <c r="J47" s="464"/>
      <c r="K47" s="464"/>
      <c r="L47" s="464"/>
      <c r="M47" s="464"/>
      <c r="N47" s="465"/>
    </row>
    <row r="48" spans="3:19" ht="24.75" customHeight="1" thickTop="1" thickBot="1">
      <c r="C48" s="397"/>
      <c r="D48" s="46" t="s">
        <v>499</v>
      </c>
      <c r="E48" s="466">
        <f>[39]Лист2!I284</f>
        <v>86</v>
      </c>
      <c r="F48" s="467"/>
      <c r="G48" s="467"/>
      <c r="H48" s="467"/>
      <c r="I48" s="467"/>
      <c r="J48" s="467"/>
      <c r="K48" s="467"/>
      <c r="L48" s="467"/>
      <c r="M48" s="467"/>
      <c r="N48" s="468"/>
    </row>
    <row r="49" spans="3:19" ht="24.75" customHeight="1" thickTop="1" thickBot="1">
      <c r="C49" s="397"/>
      <c r="D49" s="50" t="s">
        <v>500</v>
      </c>
      <c r="E49" s="469">
        <f>E48*1000*8</f>
        <v>688000</v>
      </c>
      <c r="F49" s="469"/>
      <c r="G49" s="457"/>
      <c r="H49" s="457"/>
      <c r="I49" s="457"/>
      <c r="J49" s="457"/>
      <c r="K49" s="457"/>
      <c r="L49" s="457"/>
      <c r="M49" s="457"/>
      <c r="N49" s="458"/>
    </row>
    <row r="50" spans="3:19" ht="24.75" customHeight="1" thickTop="1" thickBot="1">
      <c r="C50" s="397"/>
      <c r="D50" s="50" t="s">
        <v>501</v>
      </c>
      <c r="E50" s="470">
        <f>E49*K37</f>
        <v>1022171.4285714286</v>
      </c>
      <c r="F50" s="471"/>
      <c r="G50" s="471"/>
      <c r="H50" s="471"/>
      <c r="I50" s="471"/>
      <c r="J50" s="471"/>
      <c r="K50" s="471"/>
      <c r="L50" s="471"/>
      <c r="M50" s="471"/>
      <c r="N50" s="472"/>
    </row>
    <row r="51" spans="3:19" ht="24.75" customHeight="1" thickTop="1" thickBot="1">
      <c r="C51" s="397"/>
      <c r="D51" s="46"/>
      <c r="E51" s="469"/>
      <c r="F51" s="469"/>
      <c r="G51" s="469"/>
      <c r="H51" s="469"/>
      <c r="I51" s="469"/>
      <c r="J51" s="469"/>
      <c r="K51" s="469"/>
      <c r="L51" s="469"/>
      <c r="M51" s="469"/>
      <c r="N51" s="477"/>
    </row>
    <row r="52" spans="3:19" ht="21" customHeight="1" thickTop="1" thickBot="1">
      <c r="C52" s="397"/>
      <c r="D52" s="50" t="s">
        <v>502</v>
      </c>
      <c r="E52" s="478">
        <v>0.1</v>
      </c>
      <c r="F52" s="478"/>
      <c r="G52" s="478"/>
      <c r="H52" s="478"/>
      <c r="I52" s="478"/>
      <c r="J52" s="478"/>
      <c r="K52" s="478"/>
      <c r="L52" s="478"/>
      <c r="M52" s="478"/>
      <c r="N52" s="479"/>
    </row>
    <row r="53" spans="3:19" ht="24.75" customHeight="1" thickTop="1" thickBot="1">
      <c r="C53" s="397"/>
      <c r="D53" s="50" t="s">
        <v>503</v>
      </c>
      <c r="E53" s="480">
        <f>E50+E47</f>
        <v>8065028.5714285709</v>
      </c>
      <c r="F53" s="480"/>
      <c r="G53" s="480"/>
      <c r="H53" s="480"/>
      <c r="I53" s="480"/>
      <c r="J53" s="480"/>
      <c r="K53" s="480"/>
      <c r="L53" s="480"/>
      <c r="M53" s="480"/>
      <c r="N53" s="481"/>
    </row>
    <row r="54" spans="3:19" ht="24.75" hidden="1" customHeight="1" outlineLevel="1">
      <c r="C54" s="397"/>
      <c r="D54" s="50"/>
      <c r="E54" s="480"/>
      <c r="F54" s="480"/>
      <c r="G54" s="480"/>
      <c r="H54" s="480"/>
      <c r="I54" s="480"/>
      <c r="J54" s="480"/>
      <c r="K54" s="480"/>
      <c r="L54" s="480"/>
      <c r="M54" s="480"/>
      <c r="N54" s="481"/>
    </row>
    <row r="55" spans="3:19" ht="27" customHeight="1" collapsed="1" thickTop="1" thickBot="1">
      <c r="C55" s="397"/>
      <c r="D55" s="476" t="s">
        <v>504</v>
      </c>
      <c r="E55" s="457"/>
      <c r="F55" s="457"/>
      <c r="G55" s="457"/>
      <c r="H55" s="457"/>
      <c r="I55" s="457"/>
      <c r="J55" s="457"/>
      <c r="K55" s="457"/>
      <c r="L55" s="457"/>
      <c r="M55" s="457"/>
      <c r="N55" s="458"/>
    </row>
    <row r="56" spans="3:19" ht="32.25" customHeight="1" thickTop="1" thickBot="1">
      <c r="C56" s="397"/>
      <c r="D56" s="54" t="s">
        <v>505</v>
      </c>
      <c r="E56" s="55"/>
      <c r="F56" s="55" t="s">
        <v>506</v>
      </c>
      <c r="G56" s="55" t="s">
        <v>507</v>
      </c>
      <c r="H56" s="55" t="s">
        <v>508</v>
      </c>
      <c r="I56" s="55"/>
      <c r="J56" s="56"/>
      <c r="K56" s="56"/>
      <c r="L56" s="56"/>
      <c r="M56" s="56"/>
      <c r="N56" s="57"/>
      <c r="S56" s="52"/>
    </row>
    <row r="57" spans="3:19" ht="40.5" customHeight="1" thickTop="1" thickBot="1">
      <c r="C57" s="397"/>
      <c r="D57" s="58" t="s">
        <v>509</v>
      </c>
      <c r="E57" s="56"/>
      <c r="F57" s="59">
        <f>[39]Лист2!G158</f>
        <v>80</v>
      </c>
      <c r="G57" s="59">
        <f>[39]Лист2!H158</f>
        <v>80</v>
      </c>
      <c r="H57" s="59">
        <f>[39]Лист2!I158</f>
        <v>222</v>
      </c>
      <c r="I57" s="60"/>
      <c r="J57" s="61"/>
      <c r="K57" s="55"/>
      <c r="L57" s="55"/>
      <c r="M57" s="55"/>
      <c r="N57" s="62"/>
    </row>
    <row r="58" spans="3:19" ht="38.25" customHeight="1" thickTop="1" thickBot="1">
      <c r="C58" s="397"/>
      <c r="D58" s="58" t="s">
        <v>510</v>
      </c>
      <c r="E58" s="59"/>
      <c r="F58" s="59">
        <f>[39]Лист2!H172</f>
        <v>3</v>
      </c>
      <c r="G58" s="59">
        <f>[39]Лист2!I172</f>
        <v>102</v>
      </c>
      <c r="H58" s="59">
        <f>[39]Лист2!J172</f>
        <v>20</v>
      </c>
      <c r="I58" s="63"/>
      <c r="J58" s="61"/>
      <c r="K58" s="55"/>
      <c r="L58" s="55"/>
      <c r="M58" s="55"/>
      <c r="N58" s="62"/>
    </row>
    <row r="59" spans="3:19" ht="37.5" customHeight="1" thickTop="1" thickBot="1">
      <c r="C59" s="397"/>
      <c r="D59" s="58" t="s">
        <v>511</v>
      </c>
      <c r="E59" s="415" t="s">
        <v>512</v>
      </c>
      <c r="F59" s="415"/>
      <c r="G59" s="415"/>
      <c r="H59" s="415"/>
      <c r="I59" s="415"/>
      <c r="J59" s="415"/>
      <c r="K59" s="415"/>
      <c r="L59" s="415"/>
      <c r="M59" s="415"/>
      <c r="N59" s="416"/>
    </row>
    <row r="60" spans="3:19" ht="37.5" customHeight="1" thickTop="1" thickBot="1">
      <c r="C60" s="397"/>
      <c r="D60" s="58" t="s">
        <v>503</v>
      </c>
      <c r="E60" s="473">
        <f>H57+H58</f>
        <v>242</v>
      </c>
      <c r="F60" s="474"/>
      <c r="G60" s="474"/>
      <c r="H60" s="474"/>
      <c r="I60" s="474"/>
      <c r="J60" s="474"/>
      <c r="K60" s="474"/>
      <c r="L60" s="474"/>
      <c r="M60" s="474"/>
      <c r="N60" s="475"/>
    </row>
    <row r="61" spans="3:19" ht="21" customHeight="1" thickTop="1" thickBot="1">
      <c r="C61" s="397"/>
      <c r="D61" s="454" t="s">
        <v>120</v>
      </c>
      <c r="E61" s="455"/>
      <c r="F61" s="455"/>
      <c r="G61" s="455"/>
      <c r="H61" s="455"/>
      <c r="I61" s="455"/>
      <c r="J61" s="455"/>
      <c r="K61" s="455"/>
      <c r="L61" s="455"/>
      <c r="M61" s="455"/>
      <c r="N61" s="456"/>
    </row>
    <row r="62" spans="3:19" ht="24.75" hidden="1" customHeight="1" outlineLevel="1">
      <c r="C62" s="397"/>
      <c r="D62" s="50" t="s">
        <v>240</v>
      </c>
      <c r="E62" s="457" t="str">
        <f>E44</f>
        <v>Construction</v>
      </c>
      <c r="F62" s="457"/>
      <c r="G62" s="457"/>
      <c r="H62" s="457"/>
      <c r="I62" s="457"/>
      <c r="J62" s="457"/>
      <c r="K62" s="457"/>
      <c r="L62" s="457"/>
      <c r="M62" s="457"/>
      <c r="N62" s="458"/>
    </row>
    <row r="63" spans="3:19" ht="24.75" hidden="1" customHeight="1" outlineLevel="1">
      <c r="C63" s="397"/>
      <c r="D63" s="50" t="s">
        <v>257</v>
      </c>
      <c r="E63" s="64" t="s">
        <v>258</v>
      </c>
      <c r="F63" s="64"/>
      <c r="G63" s="64" t="s">
        <v>259</v>
      </c>
      <c r="H63" s="64" t="s">
        <v>260</v>
      </c>
      <c r="I63" s="64"/>
      <c r="J63" s="64" t="s">
        <v>261</v>
      </c>
      <c r="K63" s="56"/>
      <c r="L63" s="56"/>
      <c r="M63" s="56"/>
      <c r="N63" s="57"/>
    </row>
    <row r="64" spans="3:19" ht="29.25" hidden="1" customHeight="1" outlineLevel="1">
      <c r="C64" s="397"/>
      <c r="D64" s="50" t="s">
        <v>262</v>
      </c>
      <c r="E64" s="65"/>
      <c r="F64" s="65"/>
      <c r="G64" s="65"/>
      <c r="H64" s="65"/>
      <c r="I64" s="65"/>
      <c r="J64" s="65"/>
      <c r="K64" s="66"/>
      <c r="L64" s="66"/>
      <c r="M64" s="66"/>
      <c r="N64" s="67"/>
    </row>
    <row r="65" spans="3:14" ht="24.75" hidden="1" customHeight="1" outlineLevel="1">
      <c r="C65" s="397"/>
      <c r="D65" s="46" t="s">
        <v>263</v>
      </c>
      <c r="E65" s="64"/>
      <c r="F65" s="64"/>
      <c r="G65" s="64"/>
      <c r="H65" s="64"/>
      <c r="I65" s="64"/>
      <c r="J65" s="64"/>
      <c r="K65" s="56"/>
      <c r="L65" s="56"/>
      <c r="M65" s="56"/>
      <c r="N65" s="57"/>
    </row>
    <row r="66" spans="3:14" ht="36" hidden="1" customHeight="1" outlineLevel="1">
      <c r="C66" s="397"/>
      <c r="D66" s="50" t="s">
        <v>264</v>
      </c>
      <c r="E66" s="64"/>
      <c r="F66" s="64"/>
      <c r="G66" s="64"/>
      <c r="H66" s="64"/>
      <c r="I66" s="64"/>
      <c r="J66" s="64"/>
      <c r="K66" s="56"/>
      <c r="L66" s="56"/>
      <c r="M66" s="56"/>
      <c r="N66" s="57"/>
    </row>
    <row r="67" spans="3:14" ht="24.75" hidden="1" customHeight="1" outlineLevel="1">
      <c r="C67" s="397"/>
      <c r="D67" s="50" t="s">
        <v>247</v>
      </c>
      <c r="E67" s="68">
        <v>0.05</v>
      </c>
      <c r="F67" s="68"/>
      <c r="G67" s="68">
        <v>0.05</v>
      </c>
      <c r="H67" s="68">
        <v>0.05</v>
      </c>
      <c r="I67" s="68"/>
      <c r="J67" s="68">
        <v>0.05</v>
      </c>
      <c r="K67" s="56"/>
      <c r="L67" s="56"/>
      <c r="M67" s="56"/>
      <c r="N67" s="57"/>
    </row>
    <row r="68" spans="3:14" ht="24.75" hidden="1" customHeight="1" outlineLevel="1">
      <c r="C68" s="397"/>
      <c r="D68" s="50" t="s">
        <v>265</v>
      </c>
      <c r="E68" s="64"/>
      <c r="F68" s="64"/>
      <c r="G68" s="64"/>
      <c r="H68" s="64"/>
      <c r="I68" s="64"/>
      <c r="J68" s="64"/>
      <c r="K68" s="56"/>
      <c r="L68" s="56"/>
      <c r="M68" s="56"/>
      <c r="N68" s="57"/>
    </row>
    <row r="69" spans="3:14" ht="24.75" hidden="1" customHeight="1" outlineLevel="1">
      <c r="C69" s="397"/>
      <c r="D69" s="50" t="s">
        <v>266</v>
      </c>
      <c r="E69" s="65">
        <f>E64*E65*$E$37</f>
        <v>0</v>
      </c>
      <c r="F69" s="65"/>
      <c r="G69" s="65">
        <f>G64*G65*$E$37</f>
        <v>0</v>
      </c>
      <c r="H69" s="65">
        <f>H64*H65*$E$37</f>
        <v>0</v>
      </c>
      <c r="I69" s="65"/>
      <c r="J69" s="65">
        <f>J64*J65*$E$37</f>
        <v>0</v>
      </c>
      <c r="K69" s="69"/>
      <c r="L69" s="69"/>
      <c r="M69" s="69"/>
      <c r="N69" s="70"/>
    </row>
    <row r="70" spans="3:14" ht="24.75" hidden="1" customHeight="1" outlineLevel="1">
      <c r="C70" s="397"/>
      <c r="D70" s="50" t="s">
        <v>267</v>
      </c>
      <c r="E70" s="404">
        <f>E69</f>
        <v>0</v>
      </c>
      <c r="F70" s="404"/>
      <c r="G70" s="404"/>
      <c r="H70" s="404"/>
      <c r="I70" s="404"/>
      <c r="J70" s="404"/>
      <c r="K70" s="69"/>
      <c r="L70" s="69"/>
      <c r="M70" s="69"/>
      <c r="N70" s="70"/>
    </row>
    <row r="71" spans="3:14" ht="28.5" customHeight="1" collapsed="1" thickTop="1" thickBot="1">
      <c r="C71" s="397"/>
      <c r="D71" s="438" t="s">
        <v>513</v>
      </c>
      <c r="E71" s="439"/>
      <c r="F71" s="439"/>
      <c r="G71" s="439"/>
      <c r="H71" s="439"/>
      <c r="I71" s="439"/>
      <c r="J71" s="439"/>
      <c r="K71" s="439"/>
      <c r="L71" s="439"/>
      <c r="M71" s="439"/>
      <c r="N71" s="440"/>
    </row>
    <row r="72" spans="3:14" ht="28.5" customHeight="1" thickTop="1" thickBot="1">
      <c r="C72" s="397"/>
      <c r="D72" s="54" t="s">
        <v>514</v>
      </c>
      <c r="E72" s="55"/>
      <c r="F72" s="55" t="s">
        <v>506</v>
      </c>
      <c r="G72" s="55" t="s">
        <v>507</v>
      </c>
      <c r="H72" s="55" t="s">
        <v>508</v>
      </c>
      <c r="I72" s="55"/>
      <c r="J72" s="56" t="s">
        <v>515</v>
      </c>
      <c r="K72" s="56"/>
      <c r="L72" s="56"/>
      <c r="M72" s="56"/>
      <c r="N72" s="57"/>
    </row>
    <row r="73" spans="3:14" ht="24" hidden="1" customHeight="1" outlineLevel="1" thickTop="1" thickBot="1">
      <c r="C73" s="397"/>
      <c r="D73" s="58" t="s">
        <v>271</v>
      </c>
      <c r="E73" s="55"/>
      <c r="F73" s="71"/>
      <c r="G73" s="71"/>
      <c r="H73" s="71"/>
      <c r="I73" s="55"/>
      <c r="J73" s="72"/>
      <c r="K73" s="55"/>
      <c r="L73" s="55"/>
      <c r="M73" s="55"/>
      <c r="N73" s="62"/>
    </row>
    <row r="74" spans="3:14" ht="20.25" hidden="1" customHeight="1" outlineLevel="1" thickTop="1" thickBot="1">
      <c r="C74" s="397"/>
      <c r="D74" s="58" t="s">
        <v>272</v>
      </c>
      <c r="F74" s="71"/>
      <c r="G74" s="71"/>
      <c r="H74" s="71"/>
      <c r="I74" s="55"/>
      <c r="J74" s="72"/>
      <c r="K74" s="55"/>
      <c r="L74" s="55"/>
      <c r="M74" s="55"/>
      <c r="N74" s="62"/>
    </row>
    <row r="75" spans="3:14" ht="24" hidden="1" customHeight="1" outlineLevel="1" thickTop="1" thickBot="1">
      <c r="C75" s="397"/>
      <c r="D75" s="58" t="s">
        <v>273</v>
      </c>
      <c r="E75" s="73"/>
      <c r="F75" s="71"/>
      <c r="G75" s="71"/>
      <c r="H75" s="71"/>
      <c r="I75" s="55"/>
      <c r="J75" s="72"/>
      <c r="K75" s="55"/>
      <c r="L75" s="55"/>
      <c r="M75" s="55"/>
      <c r="N75" s="62"/>
    </row>
    <row r="76" spans="3:14" ht="19.5" hidden="1" customHeight="1" outlineLevel="1" thickTop="1" thickBot="1">
      <c r="C76" s="397"/>
      <c r="D76" s="58" t="s">
        <v>274</v>
      </c>
      <c r="E76" s="73"/>
      <c r="F76" s="71"/>
      <c r="G76" s="71"/>
      <c r="H76" s="71"/>
      <c r="I76" s="55"/>
      <c r="J76" s="72"/>
      <c r="K76" s="55"/>
      <c r="L76" s="55"/>
      <c r="M76" s="55"/>
      <c r="N76" s="62"/>
    </row>
    <row r="77" spans="3:14" ht="40.5" hidden="1" customHeight="1" outlineLevel="1" thickTop="1" thickBot="1">
      <c r="C77" s="397"/>
      <c r="D77" s="58" t="s">
        <v>275</v>
      </c>
      <c r="E77" s="55"/>
      <c r="F77" s="55"/>
      <c r="G77" s="55"/>
      <c r="H77" s="55"/>
      <c r="I77" s="55"/>
      <c r="J77" s="72"/>
      <c r="K77" s="55"/>
      <c r="L77" s="55"/>
      <c r="M77" s="55"/>
      <c r="N77" s="62"/>
    </row>
    <row r="78" spans="3:14" ht="19.5" hidden="1" outlineLevel="1" thickTop="1" thickBot="1">
      <c r="C78" s="397"/>
      <c r="D78" s="58" t="s">
        <v>276</v>
      </c>
      <c r="E78" s="55"/>
      <c r="F78" s="55"/>
      <c r="G78" s="55"/>
      <c r="H78" s="55"/>
      <c r="I78" s="55"/>
      <c r="J78" s="72"/>
      <c r="K78" s="55"/>
      <c r="L78" s="55"/>
      <c r="M78" s="55"/>
      <c r="N78" s="62"/>
    </row>
    <row r="79" spans="3:14" ht="21" customHeight="1" collapsed="1" thickTop="1" thickBot="1">
      <c r="C79" s="397"/>
      <c r="D79" s="58" t="s">
        <v>516</v>
      </c>
      <c r="E79" s="55"/>
      <c r="F79" s="55">
        <v>125</v>
      </c>
      <c r="G79" s="55">
        <v>1.49</v>
      </c>
      <c r="H79" s="55">
        <v>1.64</v>
      </c>
      <c r="I79" s="55"/>
      <c r="J79" s="72">
        <f>AVERAGE(F79:H79)</f>
        <v>42.71</v>
      </c>
      <c r="K79" s="55"/>
      <c r="L79" s="55"/>
      <c r="M79" s="55"/>
      <c r="N79" s="62"/>
    </row>
    <row r="80" spans="3:14" ht="21" customHeight="1" thickTop="1" thickBot="1">
      <c r="C80" s="397"/>
      <c r="D80" s="58" t="s">
        <v>517</v>
      </c>
      <c r="E80" s="55"/>
      <c r="F80" s="55">
        <v>1.1990000000000001</v>
      </c>
      <c r="G80" s="55">
        <v>327</v>
      </c>
      <c r="H80" s="55">
        <v>1.2889999999999999</v>
      </c>
      <c r="I80" s="55"/>
      <c r="J80" s="72">
        <f t="shared" ref="J80:J81" si="0">AVERAGE(F80:H80)</f>
        <v>109.82933333333334</v>
      </c>
      <c r="K80" s="55"/>
      <c r="L80" s="55"/>
      <c r="M80" s="55"/>
      <c r="N80" s="62"/>
    </row>
    <row r="81" spans="3:14" ht="21" customHeight="1" thickTop="1" thickBot="1">
      <c r="C81" s="397"/>
      <c r="D81" s="58" t="s">
        <v>518</v>
      </c>
      <c r="E81" s="55"/>
      <c r="F81" s="55">
        <f>[39]Лист2!G191</f>
        <v>135</v>
      </c>
      <c r="G81" s="55">
        <f>[39]Лист2!H191</f>
        <v>4</v>
      </c>
      <c r="H81" s="55">
        <f>[39]Лист2!I191</f>
        <v>15</v>
      </c>
      <c r="I81" s="55"/>
      <c r="J81" s="72">
        <f t="shared" si="0"/>
        <v>51.333333333333336</v>
      </c>
      <c r="K81" s="55"/>
      <c r="L81" s="55"/>
      <c r="M81" s="55"/>
      <c r="N81" s="62"/>
    </row>
    <row r="82" spans="3:14" ht="30.75" customHeight="1" thickTop="1" thickBot="1">
      <c r="C82" s="397"/>
      <c r="D82" s="58" t="s">
        <v>519</v>
      </c>
      <c r="E82" s="290"/>
      <c r="F82" s="290"/>
      <c r="G82" s="290"/>
      <c r="H82" s="290"/>
      <c r="I82" s="290"/>
      <c r="J82" s="290"/>
      <c r="K82" s="290"/>
      <c r="L82" s="290"/>
      <c r="M82" s="290"/>
      <c r="N82" s="389"/>
    </row>
    <row r="83" spans="3:14" ht="30" customHeight="1" thickTop="1" thickBot="1">
      <c r="C83" s="397"/>
      <c r="D83" s="58" t="s">
        <v>520</v>
      </c>
      <c r="E83" s="488">
        <f>SUM(J73:J81)</f>
        <v>203.87266666666667</v>
      </c>
      <c r="F83" s="488"/>
      <c r="G83" s="290"/>
      <c r="H83" s="290"/>
      <c r="I83" s="290"/>
      <c r="J83" s="290"/>
      <c r="K83" s="290"/>
      <c r="L83" s="290"/>
      <c r="M83" s="290"/>
      <c r="N83" s="389"/>
    </row>
    <row r="84" spans="3:14" ht="21" hidden="1" customHeight="1" outlineLevel="1">
      <c r="C84" s="397"/>
      <c r="D84" s="489" t="s">
        <v>282</v>
      </c>
      <c r="E84" s="490"/>
      <c r="F84" s="490"/>
      <c r="G84" s="490"/>
      <c r="H84" s="490"/>
      <c r="I84" s="490"/>
      <c r="J84" s="490"/>
      <c r="K84" s="490"/>
      <c r="L84" s="490"/>
      <c r="M84" s="490"/>
      <c r="N84" s="491"/>
    </row>
    <row r="85" spans="3:14" ht="24.75" hidden="1" customHeight="1" outlineLevel="1">
      <c r="C85" s="397"/>
      <c r="D85" s="50" t="s">
        <v>283</v>
      </c>
      <c r="E85" s="56"/>
      <c r="F85" s="56"/>
      <c r="G85" s="56"/>
      <c r="H85" s="56"/>
      <c r="I85" s="56"/>
      <c r="J85" s="56"/>
      <c r="K85" s="56"/>
      <c r="L85" s="56"/>
      <c r="M85" s="56"/>
      <c r="N85" s="57"/>
    </row>
    <row r="86" spans="3:14" ht="24.75" hidden="1" customHeight="1" outlineLevel="1">
      <c r="C86" s="397"/>
      <c r="D86" s="50" t="s">
        <v>284</v>
      </c>
      <c r="E86" s="56"/>
      <c r="F86" s="56"/>
      <c r="G86" s="56"/>
      <c r="H86" s="56"/>
      <c r="I86" s="56"/>
      <c r="J86" s="56"/>
      <c r="K86" s="56"/>
      <c r="L86" s="56"/>
      <c r="M86" s="56"/>
      <c r="N86" s="57"/>
    </row>
    <row r="87" spans="3:14" ht="24.75" hidden="1" customHeight="1" outlineLevel="1">
      <c r="C87" s="397"/>
      <c r="D87" s="46" t="s">
        <v>285</v>
      </c>
      <c r="E87" s="56"/>
      <c r="F87" s="56"/>
      <c r="G87" s="56"/>
      <c r="H87" s="56"/>
      <c r="I87" s="56"/>
      <c r="J87" s="56"/>
      <c r="K87" s="56"/>
      <c r="L87" s="56"/>
      <c r="M87" s="56"/>
      <c r="N87" s="57"/>
    </row>
    <row r="88" spans="3:14" ht="36" hidden="1" customHeight="1" outlineLevel="1">
      <c r="C88" s="397"/>
      <c r="D88" s="50" t="s">
        <v>264</v>
      </c>
      <c r="E88" s="56"/>
      <c r="F88" s="56"/>
      <c r="G88" s="56"/>
      <c r="H88" s="56"/>
      <c r="I88" s="56"/>
      <c r="J88" s="56"/>
      <c r="K88" s="56"/>
      <c r="L88" s="56"/>
      <c r="M88" s="56"/>
      <c r="N88" s="57"/>
    </row>
    <row r="89" spans="3:14" ht="24.75" hidden="1" customHeight="1" outlineLevel="1">
      <c r="C89" s="397"/>
      <c r="D89" s="50" t="s">
        <v>247</v>
      </c>
      <c r="E89" s="56"/>
      <c r="F89" s="56"/>
      <c r="G89" s="56"/>
      <c r="H89" s="56"/>
      <c r="I89" s="56"/>
      <c r="J89" s="56"/>
      <c r="K89" s="56"/>
      <c r="L89" s="56"/>
      <c r="M89" s="56"/>
      <c r="N89" s="57"/>
    </row>
    <row r="90" spans="3:14" ht="24.75" hidden="1" customHeight="1" outlineLevel="1">
      <c r="C90" s="397"/>
      <c r="D90" s="50" t="s">
        <v>265</v>
      </c>
      <c r="E90" s="56"/>
      <c r="F90" s="56"/>
      <c r="G90" s="56"/>
      <c r="H90" s="56"/>
      <c r="I90" s="56"/>
      <c r="J90" s="56"/>
      <c r="K90" s="56"/>
      <c r="L90" s="56"/>
      <c r="M90" s="56"/>
      <c r="N90" s="57"/>
    </row>
    <row r="91" spans="3:14" ht="24.75" hidden="1" customHeight="1" outlineLevel="1">
      <c r="C91" s="397"/>
      <c r="D91" s="50" t="s">
        <v>266</v>
      </c>
      <c r="E91" s="404"/>
      <c r="F91" s="404"/>
      <c r="G91" s="404"/>
      <c r="H91" s="404"/>
      <c r="I91" s="404"/>
      <c r="J91" s="404"/>
      <c r="K91" s="404"/>
      <c r="L91" s="404"/>
      <c r="M91" s="404"/>
      <c r="N91" s="405"/>
    </row>
    <row r="92" spans="3:14" ht="21" customHeight="1" collapsed="1" thickTop="1" thickBot="1">
      <c r="C92" s="397"/>
      <c r="D92" s="492" t="s">
        <v>521</v>
      </c>
      <c r="E92" s="493"/>
      <c r="F92" s="493"/>
      <c r="G92" s="493"/>
      <c r="H92" s="493"/>
      <c r="I92" s="493"/>
      <c r="J92" s="493"/>
      <c r="K92" s="493"/>
      <c r="L92" s="493"/>
      <c r="M92" s="493"/>
      <c r="N92" s="494"/>
    </row>
    <row r="93" spans="3:14" ht="66.75" hidden="1" customHeight="1" outlineLevel="1">
      <c r="C93" s="397"/>
      <c r="D93" s="58" t="s">
        <v>287</v>
      </c>
      <c r="E93" s="457"/>
      <c r="F93" s="457"/>
      <c r="G93" s="457"/>
      <c r="H93" s="457"/>
      <c r="I93" s="457"/>
      <c r="J93" s="457"/>
      <c r="K93" s="457"/>
      <c r="L93" s="457"/>
      <c r="M93" s="457"/>
      <c r="N93" s="458"/>
    </row>
    <row r="94" spans="3:14" ht="74.25" hidden="1" customHeight="1" outlineLevel="1">
      <c r="C94" s="397"/>
      <c r="D94" s="54" t="s">
        <v>288</v>
      </c>
      <c r="E94" s="290"/>
      <c r="F94" s="290"/>
      <c r="G94" s="290"/>
      <c r="H94" s="290"/>
      <c r="I94" s="290"/>
      <c r="J94" s="290"/>
      <c r="K94" s="290"/>
      <c r="L94" s="290"/>
      <c r="M94" s="290"/>
      <c r="N94" s="389"/>
    </row>
    <row r="95" spans="3:14" ht="24.75" customHeight="1" collapsed="1" thickTop="1" thickBot="1">
      <c r="C95" s="397"/>
      <c r="D95" s="74" t="s">
        <v>522</v>
      </c>
      <c r="E95" s="482">
        <f>E83*1000</f>
        <v>203872.66666666669</v>
      </c>
      <c r="F95" s="482"/>
      <c r="G95" s="482"/>
      <c r="H95" s="482"/>
      <c r="I95" s="482"/>
      <c r="J95" s="482">
        <f>E53</f>
        <v>8065028.5714285709</v>
      </c>
      <c r="K95" s="482"/>
      <c r="L95" s="482"/>
      <c r="M95" s="482"/>
      <c r="N95" s="483"/>
    </row>
    <row r="96" spans="3:14" ht="36.75" customHeight="1" thickTop="1" thickBot="1">
      <c r="C96" s="397"/>
      <c r="D96" s="74" t="s">
        <v>523</v>
      </c>
      <c r="E96" s="484">
        <v>0</v>
      </c>
      <c r="F96" s="484"/>
      <c r="G96" s="484"/>
      <c r="H96" s="484"/>
      <c r="I96" s="484"/>
      <c r="J96" s="484">
        <f>1-E96</f>
        <v>1</v>
      </c>
      <c r="K96" s="484"/>
      <c r="L96" s="484"/>
      <c r="M96" s="484"/>
      <c r="N96" s="485"/>
    </row>
    <row r="97" spans="3:19" ht="21.75" customHeight="1" thickTop="1" thickBot="1">
      <c r="C97" s="397"/>
      <c r="D97" s="75" t="s">
        <v>524</v>
      </c>
      <c r="E97" s="486">
        <f>E96*$E$41/E95</f>
        <v>0</v>
      </c>
      <c r="F97" s="486"/>
      <c r="G97" s="486"/>
      <c r="H97" s="486"/>
      <c r="I97" s="486"/>
      <c r="J97" s="486">
        <f>J96*$E$41/J95</f>
        <v>7.8126474797715714E-2</v>
      </c>
      <c r="K97" s="486"/>
      <c r="L97" s="486"/>
      <c r="M97" s="486"/>
      <c r="N97" s="487"/>
    </row>
    <row r="98" spans="3:19" ht="35.25" thickTop="1" thickBot="1">
      <c r="C98" s="397">
        <v>4</v>
      </c>
      <c r="D98" s="398" t="s">
        <v>525</v>
      </c>
      <c r="E98" s="399"/>
      <c r="F98" s="399"/>
      <c r="G98" s="399"/>
      <c r="H98" s="399"/>
      <c r="I98" s="399"/>
      <c r="J98" s="399"/>
      <c r="K98" s="399"/>
      <c r="L98" s="399"/>
      <c r="M98" s="399"/>
      <c r="N98" s="400"/>
    </row>
    <row r="99" spans="3:19" ht="35.25" customHeight="1" thickTop="1" thickBot="1">
      <c r="C99" s="397"/>
      <c r="D99" s="54" t="s">
        <v>526</v>
      </c>
      <c r="E99" s="290" t="s">
        <v>527</v>
      </c>
      <c r="F99" s="290"/>
      <c r="G99" s="290"/>
      <c r="H99" s="290"/>
      <c r="I99" s="290"/>
      <c r="J99" s="290"/>
      <c r="K99" s="290"/>
      <c r="L99" s="290"/>
      <c r="M99" s="290"/>
      <c r="N99" s="389"/>
    </row>
    <row r="100" spans="3:19" ht="53.25" customHeight="1" thickTop="1" thickBot="1">
      <c r="C100" s="397"/>
      <c r="D100" s="46" t="s">
        <v>528</v>
      </c>
      <c r="E100" s="442" t="s">
        <v>296</v>
      </c>
      <c r="F100" s="443"/>
      <c r="G100" s="443"/>
      <c r="H100" s="443"/>
      <c r="I100" s="443"/>
      <c r="J100" s="443"/>
      <c r="K100" s="443"/>
      <c r="L100" s="443"/>
      <c r="M100" s="443"/>
      <c r="N100" s="444"/>
    </row>
    <row r="101" spans="3:19" ht="50.25" customHeight="1" thickTop="1" thickBot="1">
      <c r="C101" s="397"/>
      <c r="D101" s="58" t="s">
        <v>529</v>
      </c>
      <c r="E101" s="512">
        <f>[39]Лист2!N61*265*0.8</f>
        <v>212000</v>
      </c>
      <c r="F101" s="513"/>
      <c r="G101" s="514"/>
      <c r="H101" s="512">
        <f>180*0.014*60*8*265*0.8</f>
        <v>256435.20000000001</v>
      </c>
      <c r="I101" s="513"/>
      <c r="J101" s="514"/>
      <c r="K101" s="512">
        <f>[39]Лист2!H252*60*8*265*0.1*0.16</f>
        <v>162816</v>
      </c>
      <c r="L101" s="514"/>
      <c r="M101" s="512">
        <f>M39</f>
        <v>5000</v>
      </c>
      <c r="N101" s="515"/>
      <c r="S101"/>
    </row>
    <row r="102" spans="3:19" ht="75" hidden="1" customHeight="1" outlineLevel="1" thickTop="1" thickBot="1">
      <c r="C102" s="397"/>
      <c r="D102" s="58" t="s">
        <v>234</v>
      </c>
      <c r="E102" s="500" t="str">
        <f>E38</f>
        <v>Square meter</v>
      </c>
      <c r="F102" s="507"/>
      <c r="G102" s="501"/>
      <c r="H102" s="500" t="str">
        <f>H38</f>
        <v>Square meter.</v>
      </c>
      <c r="I102" s="507"/>
      <c r="J102" s="501"/>
      <c r="K102" s="500" t="str">
        <f>K38</f>
        <v>Square meter.</v>
      </c>
      <c r="L102" s="501"/>
      <c r="M102" s="500" t="str">
        <f>M38</f>
        <v>The calculation is carried out for each sheet of alucobond.
(4000x1500 mm)</v>
      </c>
      <c r="N102" s="502"/>
    </row>
    <row r="103" spans="3:19" ht="47.25" customHeight="1" collapsed="1" thickTop="1" thickBot="1">
      <c r="C103" s="397"/>
      <c r="D103" s="58" t="s">
        <v>530</v>
      </c>
      <c r="E103" s="503">
        <f>[39]Лист2!N71+[39]Лист2!N84+[39]Лист2!H230+[39]Лист2!H251</f>
        <v>158002</v>
      </c>
      <c r="F103" s="504"/>
      <c r="G103" s="504"/>
      <c r="H103" s="504"/>
      <c r="I103" s="504"/>
      <c r="J103" s="504"/>
      <c r="K103" s="504"/>
      <c r="L103" s="504"/>
      <c r="M103" s="504"/>
      <c r="N103" s="505"/>
    </row>
    <row r="104" spans="3:19" ht="60.75" hidden="1" customHeight="1" outlineLevel="1">
      <c r="C104" s="397"/>
      <c r="D104" s="58" t="s">
        <v>299</v>
      </c>
      <c r="E104" s="76"/>
      <c r="F104" s="76"/>
      <c r="G104" s="76"/>
      <c r="H104" s="76"/>
      <c r="I104" s="76"/>
      <c r="J104" s="76"/>
      <c r="K104" s="76"/>
      <c r="L104" s="77"/>
      <c r="M104" s="77"/>
      <c r="N104" s="78"/>
    </row>
    <row r="105" spans="3:19" ht="106.5" customHeight="1" collapsed="1" thickTop="1" thickBot="1">
      <c r="C105" s="397"/>
      <c r="D105" s="58" t="s">
        <v>531</v>
      </c>
      <c r="E105" s="457" t="s">
        <v>532</v>
      </c>
      <c r="F105" s="457"/>
      <c r="G105" s="457"/>
      <c r="H105" s="457"/>
      <c r="I105" s="457"/>
      <c r="J105" s="457"/>
      <c r="K105" s="457"/>
      <c r="L105" s="457"/>
      <c r="M105" s="457"/>
      <c r="N105" s="458"/>
    </row>
    <row r="106" spans="3:19" ht="50.25" customHeight="1" thickTop="1" thickBot="1">
      <c r="C106" s="397"/>
      <c r="D106" s="58" t="s">
        <v>533</v>
      </c>
      <c r="E106" s="442" t="s">
        <v>534</v>
      </c>
      <c r="F106" s="443"/>
      <c r="G106" s="443"/>
      <c r="H106" s="443"/>
      <c r="I106" s="443"/>
      <c r="J106" s="443"/>
      <c r="K106" s="443"/>
      <c r="L106" s="443"/>
      <c r="M106" s="443"/>
      <c r="N106" s="444"/>
    </row>
    <row r="107" spans="3:19" ht="36.75" customHeight="1" thickTop="1" thickBot="1">
      <c r="C107" s="397"/>
      <c r="D107" s="495" t="s">
        <v>535</v>
      </c>
      <c r="E107" s="442" t="s">
        <v>536</v>
      </c>
      <c r="F107" s="443"/>
      <c r="G107" s="443"/>
      <c r="H107" s="443"/>
      <c r="I107" s="443"/>
      <c r="J107" s="443"/>
      <c r="K107" s="443"/>
      <c r="L107" s="443"/>
      <c r="M107" s="443"/>
      <c r="N107" s="444"/>
    </row>
    <row r="108" spans="3:19" ht="36.75" hidden="1" customHeight="1" outlineLevel="1">
      <c r="C108" s="397"/>
      <c r="D108" s="495"/>
      <c r="E108" s="442" t="s">
        <v>306</v>
      </c>
      <c r="F108" s="443"/>
      <c r="G108" s="443"/>
      <c r="H108" s="506"/>
      <c r="I108" s="55"/>
      <c r="J108" s="442" t="s">
        <v>306</v>
      </c>
      <c r="K108" s="443"/>
      <c r="L108" s="443"/>
      <c r="M108" s="443"/>
      <c r="N108" s="444"/>
    </row>
    <row r="109" spans="3:19" ht="36.75" hidden="1" customHeight="1" outlineLevel="1">
      <c r="C109" s="397"/>
      <c r="D109" s="495"/>
      <c r="E109" s="290" t="s">
        <v>306</v>
      </c>
      <c r="F109" s="290"/>
      <c r="G109" s="290"/>
      <c r="H109" s="290"/>
      <c r="I109" s="55"/>
      <c r="J109" s="290" t="s">
        <v>306</v>
      </c>
      <c r="K109" s="290"/>
      <c r="L109" s="290"/>
      <c r="M109" s="290"/>
      <c r="N109" s="389"/>
    </row>
    <row r="110" spans="3:19" ht="33" customHeight="1" collapsed="1" thickTop="1" thickBot="1">
      <c r="C110" s="397"/>
      <c r="D110" s="58" t="s">
        <v>537</v>
      </c>
      <c r="E110" s="290">
        <f>18*72</f>
        <v>1296</v>
      </c>
      <c r="F110" s="290"/>
      <c r="G110" s="290"/>
      <c r="H110" s="290"/>
      <c r="I110" s="290"/>
      <c r="J110" s="290"/>
      <c r="K110" s="290"/>
      <c r="L110" s="290"/>
      <c r="M110" s="290"/>
      <c r="N110" s="389"/>
    </row>
    <row r="111" spans="3:19" ht="35.25" customHeight="1" thickTop="1" thickBot="1">
      <c r="C111" s="397"/>
      <c r="D111" s="58" t="s">
        <v>538</v>
      </c>
      <c r="E111" s="290">
        <v>210</v>
      </c>
      <c r="F111" s="290"/>
      <c r="G111" s="290"/>
      <c r="H111" s="290"/>
      <c r="I111" s="290"/>
      <c r="J111" s="290"/>
      <c r="K111" s="290"/>
      <c r="L111" s="290"/>
      <c r="M111" s="290"/>
      <c r="N111" s="389"/>
    </row>
    <row r="112" spans="3:19" ht="21.75" hidden="1" customHeight="1" outlineLevel="1">
      <c r="C112" s="397"/>
      <c r="D112" s="495" t="s">
        <v>309</v>
      </c>
      <c r="E112" s="496"/>
      <c r="F112" s="496"/>
      <c r="G112" s="496"/>
      <c r="H112" s="496"/>
      <c r="I112" s="496"/>
      <c r="J112" s="496"/>
      <c r="K112" s="496"/>
      <c r="L112" s="496"/>
      <c r="M112" s="496"/>
      <c r="N112" s="497"/>
    </row>
    <row r="113" spans="3:14" ht="80.25" hidden="1" customHeight="1" outlineLevel="1">
      <c r="C113" s="397"/>
      <c r="D113" s="58" t="s">
        <v>310</v>
      </c>
      <c r="E113" s="496" t="s">
        <v>311</v>
      </c>
      <c r="F113" s="496"/>
      <c r="G113" s="496"/>
      <c r="H113" s="496"/>
      <c r="I113" s="496"/>
      <c r="J113" s="496"/>
      <c r="K113" s="496"/>
      <c r="L113" s="496"/>
      <c r="M113" s="496"/>
      <c r="N113" s="497"/>
    </row>
    <row r="114" spans="3:14" ht="35.25" hidden="1" customHeight="1" outlineLevel="1">
      <c r="C114" s="397"/>
      <c r="D114" s="58" t="s">
        <v>312</v>
      </c>
      <c r="E114" s="498">
        <f>E101</f>
        <v>212000</v>
      </c>
      <c r="F114" s="498"/>
      <c r="G114" s="498"/>
      <c r="H114" s="498"/>
      <c r="I114" s="498"/>
      <c r="J114" s="498"/>
      <c r="K114" s="498"/>
      <c r="L114" s="498"/>
      <c r="M114" s="498"/>
      <c r="N114" s="499"/>
    </row>
    <row r="115" spans="3:14" ht="16.5" hidden="1" customHeight="1" outlineLevel="1">
      <c r="C115" s="397"/>
      <c r="D115" s="58" t="s">
        <v>313</v>
      </c>
      <c r="E115" s="496" t="str">
        <f>E99</f>
        <v>China, Germania, Russia.</v>
      </c>
      <c r="F115" s="496"/>
      <c r="G115" s="496"/>
      <c r="H115" s="496"/>
      <c r="I115" s="496"/>
      <c r="J115" s="496"/>
      <c r="K115" s="496"/>
      <c r="L115" s="496"/>
      <c r="M115" s="496"/>
      <c r="N115" s="497"/>
    </row>
    <row r="116" spans="3:14" ht="16.5" hidden="1" customHeight="1" outlineLevel="1">
      <c r="C116" s="397"/>
      <c r="D116" s="58" t="s">
        <v>314</v>
      </c>
      <c r="E116" s="498">
        <f>E103+L103</f>
        <v>158002</v>
      </c>
      <c r="F116" s="498"/>
      <c r="G116" s="498"/>
      <c r="H116" s="498"/>
      <c r="I116" s="498"/>
      <c r="J116" s="498"/>
      <c r="K116" s="498"/>
      <c r="L116" s="498"/>
      <c r="M116" s="498"/>
      <c r="N116" s="499"/>
    </row>
    <row r="117" spans="3:14" ht="18" hidden="1" customHeight="1" outlineLevel="1">
      <c r="C117" s="397"/>
      <c r="D117" s="58" t="s">
        <v>315</v>
      </c>
      <c r="E117" s="496">
        <f>E110</f>
        <v>1296</v>
      </c>
      <c r="F117" s="496"/>
      <c r="G117" s="496"/>
      <c r="H117" s="496"/>
      <c r="I117" s="496"/>
      <c r="J117" s="496"/>
      <c r="K117" s="496"/>
      <c r="L117" s="496"/>
      <c r="M117" s="496"/>
      <c r="N117" s="497"/>
    </row>
    <row r="118" spans="3:14" ht="18" customHeight="1" collapsed="1" thickTop="1" thickBot="1">
      <c r="C118" s="397"/>
      <c r="D118" s="58" t="s">
        <v>539</v>
      </c>
      <c r="E118" s="508">
        <v>6</v>
      </c>
      <c r="F118" s="508"/>
      <c r="G118" s="508"/>
      <c r="H118" s="508"/>
      <c r="I118" s="508"/>
      <c r="J118" s="508"/>
      <c r="K118" s="508"/>
      <c r="L118" s="508"/>
      <c r="M118" s="508"/>
      <c r="N118" s="509"/>
    </row>
    <row r="119" spans="3:14" ht="17.25" customHeight="1" thickTop="1" thickBot="1">
      <c r="C119" s="397"/>
      <c r="D119" s="79" t="s">
        <v>540</v>
      </c>
      <c r="E119" s="510" t="s">
        <v>541</v>
      </c>
      <c r="F119" s="510"/>
      <c r="G119" s="510"/>
      <c r="H119" s="510"/>
      <c r="I119" s="510"/>
      <c r="J119" s="510"/>
      <c r="K119" s="510"/>
      <c r="L119" s="510"/>
      <c r="M119" s="510"/>
      <c r="N119" s="511"/>
    </row>
    <row r="120" spans="3:14" ht="33" customHeight="1" thickTop="1" thickBot="1">
      <c r="C120" s="397">
        <v>5</v>
      </c>
      <c r="D120" s="398" t="s">
        <v>542</v>
      </c>
      <c r="E120" s="399"/>
      <c r="F120" s="399"/>
      <c r="G120" s="399"/>
      <c r="H120" s="399"/>
      <c r="I120" s="399"/>
      <c r="J120" s="399"/>
      <c r="K120" s="399"/>
      <c r="L120" s="399"/>
      <c r="M120" s="399"/>
      <c r="N120" s="400"/>
    </row>
    <row r="121" spans="3:14" ht="50.25" customHeight="1" thickTop="1" thickBot="1">
      <c r="C121" s="397"/>
      <c r="D121" s="58" t="s">
        <v>543</v>
      </c>
      <c r="E121" s="445" t="str">
        <f>E106</f>
        <v>Metal bars, Polyethylene powder, Steel wire, Rebar.</v>
      </c>
      <c r="F121" s="439"/>
      <c r="G121" s="439"/>
      <c r="H121" s="439"/>
      <c r="I121" s="439"/>
      <c r="J121" s="439"/>
      <c r="K121" s="439"/>
      <c r="L121" s="439"/>
      <c r="M121" s="439"/>
      <c r="N121" s="440"/>
    </row>
    <row r="122" spans="3:14" ht="16.5" thickTop="1" thickBot="1">
      <c r="C122" s="397"/>
      <c r="D122" s="58" t="s">
        <v>544</v>
      </c>
      <c r="E122" s="445" t="s">
        <v>545</v>
      </c>
      <c r="F122" s="439"/>
      <c r="G122" s="439"/>
      <c r="H122" s="439"/>
      <c r="I122" s="439"/>
      <c r="J122" s="439"/>
      <c r="K122" s="439"/>
      <c r="L122" s="439"/>
      <c r="M122" s="439"/>
      <c r="N122" s="440"/>
    </row>
    <row r="123" spans="3:14" ht="35.25" hidden="1" customHeight="1" thickTop="1" thickBot="1">
      <c r="C123" s="397"/>
      <c r="D123" s="58" t="s">
        <v>323</v>
      </c>
      <c r="E123" s="445"/>
      <c r="F123" s="439"/>
      <c r="G123" s="439"/>
      <c r="H123" s="439"/>
      <c r="I123" s="439"/>
      <c r="J123" s="439"/>
      <c r="K123" s="439"/>
      <c r="L123" s="439"/>
      <c r="M123" s="439"/>
      <c r="N123" s="440"/>
    </row>
    <row r="124" spans="3:14" ht="28.5" hidden="1" customHeight="1" outlineLevel="1">
      <c r="C124" s="397"/>
      <c r="D124" s="58" t="s">
        <v>324</v>
      </c>
      <c r="E124" s="80"/>
      <c r="F124" s="80"/>
      <c r="G124" s="80"/>
      <c r="H124" s="80"/>
      <c r="I124" s="80"/>
      <c r="J124" s="80"/>
      <c r="K124" s="80"/>
      <c r="L124" s="80"/>
      <c r="M124" s="80"/>
      <c r="N124" s="81"/>
    </row>
    <row r="125" spans="3:14" ht="30" customHeight="1" collapsed="1" thickTop="1" thickBot="1">
      <c r="C125" s="397"/>
      <c r="D125" s="58" t="s">
        <v>546</v>
      </c>
      <c r="E125" s="442" t="s">
        <v>175</v>
      </c>
      <c r="F125" s="443"/>
      <c r="G125" s="443"/>
      <c r="H125" s="443"/>
      <c r="I125" s="443"/>
      <c r="J125" s="443"/>
      <c r="K125" s="443"/>
      <c r="L125" s="443"/>
      <c r="M125" s="443"/>
      <c r="N125" s="444"/>
    </row>
    <row r="126" spans="3:14" ht="31.5" thickTop="1" thickBot="1">
      <c r="C126" s="397"/>
      <c r="D126" s="58" t="s">
        <v>547</v>
      </c>
      <c r="E126" s="56" t="s">
        <v>548</v>
      </c>
      <c r="F126" s="56"/>
      <c r="G126" s="56" t="s">
        <v>549</v>
      </c>
      <c r="H126" s="56" t="s">
        <v>550</v>
      </c>
      <c r="I126" s="56"/>
      <c r="J126" s="56" t="s">
        <v>551</v>
      </c>
      <c r="K126" s="56" t="s">
        <v>552</v>
      </c>
      <c r="L126" s="56"/>
      <c r="M126" s="56"/>
      <c r="N126" s="57" t="s">
        <v>552</v>
      </c>
    </row>
    <row r="127" spans="3:14" ht="16.5" thickTop="1" thickBot="1">
      <c r="C127" s="397"/>
      <c r="D127" s="58" t="s">
        <v>553</v>
      </c>
      <c r="E127" s="63">
        <f>40*8*265</f>
        <v>84800</v>
      </c>
      <c r="F127" s="63"/>
      <c r="G127" s="63"/>
      <c r="H127" s="63"/>
      <c r="I127" s="63"/>
      <c r="J127" s="56"/>
      <c r="K127" s="56" t="s">
        <v>554</v>
      </c>
      <c r="L127" s="56"/>
      <c r="M127" s="56"/>
      <c r="N127" s="57" t="s">
        <v>554</v>
      </c>
    </row>
    <row r="128" spans="3:14" ht="16.5" thickTop="1" thickBot="1">
      <c r="C128" s="397"/>
      <c r="D128" s="79" t="s">
        <v>555</v>
      </c>
      <c r="E128" s="82">
        <f>450/[39]Input1!I2</f>
        <v>4.2857142857142858E-2</v>
      </c>
      <c r="F128" s="82"/>
      <c r="G128" s="83">
        <f>1800/10500</f>
        <v>0.17142857142857143</v>
      </c>
      <c r="H128" s="83">
        <f>600/10500</f>
        <v>5.7142857142857141E-2</v>
      </c>
      <c r="I128" s="84"/>
      <c r="J128" s="84">
        <v>660</v>
      </c>
      <c r="K128" s="84"/>
      <c r="L128" s="84"/>
      <c r="M128" s="84"/>
      <c r="N128" s="85"/>
    </row>
    <row r="129" spans="3:14" ht="15.75" hidden="1" outlineLevel="1" thickTop="1" thickBot="1">
      <c r="C129" s="397"/>
      <c r="D129" s="86"/>
      <c r="E129" s="516"/>
      <c r="F129" s="516"/>
      <c r="G129" s="516"/>
      <c r="H129" s="516"/>
      <c r="I129" s="516"/>
      <c r="J129" s="516"/>
      <c r="K129" s="516"/>
      <c r="L129" s="516"/>
      <c r="M129" s="516"/>
      <c r="N129" s="517"/>
    </row>
    <row r="130" spans="3:14" ht="15.75" hidden="1" outlineLevel="1" thickTop="1" thickBot="1">
      <c r="C130" s="397"/>
      <c r="D130" s="58"/>
      <c r="E130" s="415"/>
      <c r="F130" s="415"/>
      <c r="G130" s="415"/>
      <c r="H130" s="415"/>
      <c r="I130" s="415"/>
      <c r="J130" s="415"/>
      <c r="K130" s="415"/>
      <c r="L130" s="415"/>
      <c r="M130" s="415"/>
      <c r="N130" s="416"/>
    </row>
    <row r="131" spans="3:14" ht="15.75" hidden="1" outlineLevel="1" thickTop="1" thickBot="1">
      <c r="C131" s="397"/>
      <c r="D131" s="87"/>
      <c r="E131" s="518"/>
      <c r="F131" s="518"/>
      <c r="G131" s="518"/>
      <c r="H131" s="518"/>
      <c r="I131" s="518"/>
      <c r="J131" s="518"/>
      <c r="K131" s="518"/>
      <c r="L131" s="518"/>
      <c r="M131" s="518"/>
      <c r="N131" s="519"/>
    </row>
    <row r="132" spans="3:14" ht="35.25" collapsed="1" thickTop="1" thickBot="1">
      <c r="C132" s="397">
        <v>6</v>
      </c>
      <c r="D132" s="398" t="s">
        <v>462</v>
      </c>
      <c r="E132" s="399"/>
      <c r="F132" s="399"/>
      <c r="G132" s="399"/>
      <c r="H132" s="399"/>
      <c r="I132" s="399"/>
      <c r="J132" s="399"/>
      <c r="K132" s="399"/>
      <c r="L132" s="399"/>
      <c r="M132" s="399"/>
      <c r="N132" s="400"/>
    </row>
    <row r="133" spans="3:14" ht="25.5" customHeight="1" thickTop="1" thickBot="1">
      <c r="C133" s="397"/>
      <c r="D133" s="44" t="s">
        <v>556</v>
      </c>
      <c r="E133" s="520" t="str">
        <f>E10</f>
        <v>To be clarified</v>
      </c>
      <c r="F133" s="474"/>
      <c r="G133" s="474"/>
      <c r="H133" s="474"/>
      <c r="I133" s="474"/>
      <c r="J133" s="474"/>
      <c r="K133" s="474"/>
      <c r="L133" s="474"/>
      <c r="M133" s="474"/>
      <c r="N133" s="475"/>
    </row>
    <row r="134" spans="3:14" ht="30" customHeight="1" thickTop="1" thickBot="1">
      <c r="C134" s="397"/>
      <c r="D134" s="44" t="s">
        <v>557</v>
      </c>
      <c r="E134" s="520" t="str">
        <f>E12</f>
        <v>To be clarified</v>
      </c>
      <c r="F134" s="474"/>
      <c r="G134" s="474"/>
      <c r="H134" s="474"/>
      <c r="I134" s="474"/>
      <c r="J134" s="474"/>
      <c r="K134" s="474"/>
      <c r="L134" s="474"/>
      <c r="M134" s="474"/>
      <c r="N134" s="475"/>
    </row>
    <row r="135" spans="3:14" ht="19.5" hidden="1" outlineLevel="1" thickTop="1" thickBot="1">
      <c r="C135" s="397"/>
      <c r="D135" s="521" t="s">
        <v>337</v>
      </c>
      <c r="E135" s="290"/>
      <c r="F135" s="290"/>
      <c r="G135" s="290"/>
      <c r="H135" s="290"/>
      <c r="I135" s="290"/>
      <c r="J135" s="290"/>
      <c r="K135" s="290"/>
      <c r="L135" s="290"/>
      <c r="M135" s="290"/>
      <c r="N135" s="389"/>
    </row>
    <row r="136" spans="3:14" ht="33.75" customHeight="1" collapsed="1" thickTop="1" thickBot="1">
      <c r="C136" s="397"/>
      <c r="D136" s="58" t="s">
        <v>558</v>
      </c>
      <c r="E136" s="457"/>
      <c r="F136" s="457"/>
      <c r="G136" s="457"/>
      <c r="H136" s="457"/>
      <c r="I136" s="457"/>
      <c r="J136" s="457"/>
      <c r="K136" s="457"/>
      <c r="L136" s="457"/>
      <c r="M136" s="457"/>
      <c r="N136" s="458"/>
    </row>
    <row r="137" spans="3:14" ht="36.75" customHeight="1" thickTop="1" thickBot="1">
      <c r="C137" s="397"/>
      <c r="D137" s="58" t="s">
        <v>559</v>
      </c>
      <c r="E137" s="457" t="s">
        <v>175</v>
      </c>
      <c r="F137" s="457"/>
      <c r="G137" s="457"/>
      <c r="H137" s="457"/>
      <c r="I137" s="457"/>
      <c r="J137" s="457"/>
      <c r="K137" s="457"/>
      <c r="L137" s="457"/>
      <c r="M137" s="457"/>
      <c r="N137" s="458"/>
    </row>
    <row r="138" spans="3:14" ht="22.5" customHeight="1" thickTop="1" thickBot="1">
      <c r="C138" s="397"/>
      <c r="D138" s="58" t="s">
        <v>560</v>
      </c>
      <c r="E138" s="457" t="s">
        <v>175</v>
      </c>
      <c r="F138" s="457"/>
      <c r="G138" s="457"/>
      <c r="H138" s="457"/>
      <c r="I138" s="457"/>
      <c r="J138" s="457"/>
      <c r="K138" s="457"/>
      <c r="L138" s="457"/>
      <c r="M138" s="457"/>
      <c r="N138" s="458"/>
    </row>
    <row r="139" spans="3:14" ht="15" hidden="1" customHeight="1" outlineLevel="1">
      <c r="C139" s="397"/>
      <c r="D139" s="58" t="s">
        <v>341</v>
      </c>
      <c r="E139" s="457" t="s">
        <v>195</v>
      </c>
      <c r="F139" s="457"/>
      <c r="G139" s="457"/>
      <c r="H139" s="457"/>
      <c r="I139" s="457"/>
      <c r="J139" s="457"/>
      <c r="K139" s="457"/>
      <c r="L139" s="457"/>
      <c r="M139" s="457"/>
      <c r="N139" s="458"/>
    </row>
    <row r="140" spans="3:14" ht="16.5" hidden="1" outlineLevel="1" thickTop="1" thickBot="1">
      <c r="C140" s="397"/>
      <c r="D140" s="58" t="s">
        <v>342</v>
      </c>
      <c r="E140" s="457" t="s">
        <v>195</v>
      </c>
      <c r="F140" s="457"/>
      <c r="G140" s="457"/>
      <c r="H140" s="457"/>
      <c r="I140" s="457"/>
      <c r="J140" s="457"/>
      <c r="K140" s="457"/>
      <c r="L140" s="457"/>
      <c r="M140" s="457"/>
      <c r="N140" s="458"/>
    </row>
    <row r="141" spans="3:14" ht="16.5" hidden="1" outlineLevel="1" thickTop="1" thickBot="1">
      <c r="C141" s="397"/>
      <c r="D141" s="58" t="s">
        <v>342</v>
      </c>
      <c r="E141" s="457" t="s">
        <v>195</v>
      </c>
      <c r="F141" s="457"/>
      <c r="G141" s="457"/>
      <c r="H141" s="457"/>
      <c r="I141" s="457"/>
      <c r="J141" s="457"/>
      <c r="K141" s="457"/>
      <c r="L141" s="457"/>
      <c r="M141" s="457"/>
      <c r="N141" s="458"/>
    </row>
    <row r="142" spans="3:14" ht="16.5" collapsed="1" thickTop="1" thickBot="1">
      <c r="C142" s="397"/>
      <c r="D142" s="58" t="s">
        <v>561</v>
      </c>
      <c r="E142" s="457">
        <f>H133</f>
        <v>0</v>
      </c>
      <c r="F142" s="457"/>
      <c r="G142" s="457"/>
      <c r="H142" s="457"/>
      <c r="I142" s="457"/>
      <c r="J142" s="457"/>
      <c r="K142" s="457"/>
      <c r="L142" s="457"/>
      <c r="M142" s="457"/>
      <c r="N142" s="458"/>
    </row>
    <row r="143" spans="3:14" ht="16.5" thickTop="1" thickBot="1">
      <c r="C143" s="397"/>
      <c r="D143" s="58" t="s">
        <v>561</v>
      </c>
      <c r="E143" s="457" t="s">
        <v>175</v>
      </c>
      <c r="F143" s="457"/>
      <c r="G143" s="457"/>
      <c r="H143" s="457"/>
      <c r="I143" s="457"/>
      <c r="J143" s="457"/>
      <c r="K143" s="457"/>
      <c r="L143" s="457"/>
      <c r="M143" s="457"/>
      <c r="N143" s="458"/>
    </row>
    <row r="144" spans="3:14" ht="16.5" thickTop="1" thickBot="1">
      <c r="C144" s="397"/>
      <c r="D144" s="50" t="s">
        <v>562</v>
      </c>
      <c r="E144" s="457" t="s">
        <v>175</v>
      </c>
      <c r="F144" s="457"/>
      <c r="G144" s="457"/>
      <c r="H144" s="457"/>
      <c r="I144" s="457"/>
      <c r="J144" s="457"/>
      <c r="K144" s="457"/>
      <c r="L144" s="457"/>
      <c r="M144" s="457"/>
      <c r="N144" s="458"/>
    </row>
    <row r="145" spans="3:14" ht="16.5" hidden="1" outlineLevel="1" thickTop="1" thickBot="1">
      <c r="C145" s="397"/>
      <c r="D145" s="50"/>
      <c r="E145" s="457" t="s">
        <v>195</v>
      </c>
      <c r="F145" s="457"/>
      <c r="G145" s="457"/>
      <c r="H145" s="457"/>
      <c r="I145" s="457"/>
      <c r="J145" s="457"/>
      <c r="K145" s="457"/>
      <c r="L145" s="457"/>
      <c r="M145" s="457"/>
      <c r="N145" s="458"/>
    </row>
    <row r="146" spans="3:14" ht="16.5" hidden="1" outlineLevel="1" thickTop="1" thickBot="1">
      <c r="C146" s="397"/>
      <c r="D146" s="50" t="s">
        <v>344</v>
      </c>
      <c r="E146" s="457" t="s">
        <v>195</v>
      </c>
      <c r="F146" s="457"/>
      <c r="G146" s="457"/>
      <c r="H146" s="457"/>
      <c r="I146" s="457"/>
      <c r="J146" s="457"/>
      <c r="K146" s="457"/>
      <c r="L146" s="457"/>
      <c r="M146" s="457"/>
      <c r="N146" s="458"/>
    </row>
    <row r="147" spans="3:14" ht="16.5" hidden="1" outlineLevel="1" thickTop="1" thickBot="1">
      <c r="C147" s="397"/>
      <c r="D147" s="50"/>
      <c r="E147" s="457" t="s">
        <v>195</v>
      </c>
      <c r="F147" s="457"/>
      <c r="G147" s="457"/>
      <c r="H147" s="457"/>
      <c r="I147" s="457"/>
      <c r="J147" s="457"/>
      <c r="K147" s="457"/>
      <c r="L147" s="457"/>
      <c r="M147" s="457"/>
      <c r="N147" s="458"/>
    </row>
    <row r="148" spans="3:14" ht="16.5" collapsed="1" thickTop="1" thickBot="1">
      <c r="C148" s="397"/>
      <c r="D148" s="50" t="s">
        <v>563</v>
      </c>
      <c r="E148" s="459">
        <v>750</v>
      </c>
      <c r="F148" s="459"/>
      <c r="G148" s="459"/>
      <c r="H148" s="459"/>
      <c r="I148" s="459"/>
      <c r="J148" s="459"/>
      <c r="K148" s="459"/>
      <c r="L148" s="459"/>
      <c r="M148" s="459"/>
      <c r="N148" s="460"/>
    </row>
    <row r="149" spans="3:14" ht="16.5" thickTop="1" thickBot="1">
      <c r="C149" s="397"/>
      <c r="D149" s="88" t="s">
        <v>564</v>
      </c>
      <c r="E149" s="457">
        <v>500</v>
      </c>
      <c r="F149" s="457"/>
      <c r="G149" s="457"/>
      <c r="H149" s="457"/>
      <c r="I149" s="457"/>
      <c r="J149" s="457"/>
      <c r="K149" s="457"/>
      <c r="L149" s="457"/>
      <c r="M149" s="457"/>
      <c r="N149" s="458"/>
    </row>
    <row r="150" spans="3:14" ht="16.5" thickTop="1" thickBot="1">
      <c r="C150" s="397"/>
      <c r="D150" s="88" t="s">
        <v>565</v>
      </c>
      <c r="E150" s="457">
        <f>E149/2</f>
        <v>250</v>
      </c>
      <c r="F150" s="457"/>
      <c r="G150" s="457"/>
      <c r="H150" s="457"/>
      <c r="I150" s="457"/>
      <c r="J150" s="457"/>
      <c r="K150" s="457"/>
      <c r="L150" s="457"/>
      <c r="M150" s="457"/>
      <c r="N150" s="458"/>
    </row>
    <row r="151" spans="3:14" ht="15" customHeight="1" thickTop="1" thickBot="1">
      <c r="C151" s="397"/>
      <c r="D151" s="89" t="s">
        <v>566</v>
      </c>
      <c r="E151" s="522"/>
      <c r="F151" s="522"/>
      <c r="G151" s="522"/>
      <c r="H151" s="522"/>
      <c r="I151" s="522"/>
      <c r="J151" s="522"/>
      <c r="K151" s="522"/>
      <c r="L151" s="522"/>
      <c r="M151" s="522"/>
      <c r="N151" s="523"/>
    </row>
    <row r="152" spans="3:14" ht="15" hidden="1" customHeight="1" outlineLevel="1">
      <c r="C152" s="397"/>
      <c r="D152" s="90" t="s">
        <v>349</v>
      </c>
      <c r="E152" s="524" t="s">
        <v>350</v>
      </c>
      <c r="F152" s="524"/>
      <c r="G152" s="524"/>
      <c r="H152" s="524"/>
      <c r="I152" s="524"/>
      <c r="J152" s="524"/>
      <c r="K152" s="524"/>
      <c r="L152" s="524"/>
      <c r="M152" s="524"/>
      <c r="N152" s="525"/>
    </row>
    <row r="153" spans="3:14" ht="15" hidden="1" customHeight="1" outlineLevel="1">
      <c r="C153" s="397"/>
      <c r="D153" s="88" t="s">
        <v>351</v>
      </c>
      <c r="E153" s="457"/>
      <c r="F153" s="457"/>
      <c r="G153" s="457"/>
      <c r="H153" s="457"/>
      <c r="I153" s="457"/>
      <c r="J153" s="457"/>
      <c r="K153" s="457"/>
      <c r="L153" s="457"/>
      <c r="M153" s="457"/>
      <c r="N153" s="458"/>
    </row>
    <row r="154" spans="3:14" ht="15" hidden="1" customHeight="1" outlineLevel="1">
      <c r="C154" s="397"/>
      <c r="D154" s="88"/>
      <c r="E154" s="457"/>
      <c r="F154" s="457"/>
      <c r="G154" s="457"/>
      <c r="H154" s="457"/>
      <c r="I154" s="457"/>
      <c r="J154" s="457"/>
      <c r="K154" s="457"/>
      <c r="L154" s="457"/>
      <c r="M154" s="457"/>
      <c r="N154" s="458"/>
    </row>
    <row r="155" spans="3:14" ht="15" hidden="1" customHeight="1" outlineLevel="1">
      <c r="C155" s="397"/>
      <c r="D155" s="88" t="s">
        <v>352</v>
      </c>
      <c r="E155" s="457">
        <v>500</v>
      </c>
      <c r="F155" s="457"/>
      <c r="G155" s="457"/>
      <c r="H155" s="457"/>
      <c r="I155" s="457"/>
      <c r="J155" s="457"/>
      <c r="K155" s="457"/>
      <c r="L155" s="457"/>
      <c r="M155" s="457"/>
      <c r="N155" s="458"/>
    </row>
    <row r="156" spans="3:14" ht="33" hidden="1" customHeight="1" outlineLevel="1">
      <c r="C156" s="397"/>
      <c r="D156" s="50" t="s">
        <v>353</v>
      </c>
      <c r="E156" s="528">
        <f>(E149+E150)*1000*E155</f>
        <v>375000000</v>
      </c>
      <c r="F156" s="528"/>
      <c r="G156" s="528"/>
      <c r="H156" s="528"/>
      <c r="I156" s="528"/>
      <c r="J156" s="528"/>
      <c r="K156" s="528"/>
      <c r="L156" s="528"/>
      <c r="M156" s="528"/>
      <c r="N156" s="529"/>
    </row>
    <row r="157" spans="3:14" ht="15" hidden="1" customHeight="1" outlineLevel="1">
      <c r="C157" s="397"/>
      <c r="D157" s="88"/>
      <c r="E157" s="457"/>
      <c r="F157" s="457"/>
      <c r="G157" s="457"/>
      <c r="H157" s="457"/>
      <c r="I157" s="457"/>
      <c r="J157" s="457"/>
      <c r="K157" s="457"/>
      <c r="L157" s="457"/>
      <c r="M157" s="457"/>
      <c r="N157" s="458"/>
    </row>
    <row r="158" spans="3:14" ht="15" hidden="1" customHeight="1" outlineLevel="1">
      <c r="C158" s="397"/>
      <c r="D158" s="50" t="s">
        <v>354</v>
      </c>
      <c r="E158" s="528">
        <f>SUM(E159:N171)</f>
        <v>0</v>
      </c>
      <c r="F158" s="528"/>
      <c r="G158" s="528"/>
      <c r="H158" s="528"/>
      <c r="I158" s="528"/>
      <c r="J158" s="528"/>
      <c r="K158" s="528"/>
      <c r="L158" s="528"/>
      <c r="M158" s="528"/>
      <c r="N158" s="529"/>
    </row>
    <row r="159" spans="3:14" ht="15" hidden="1" customHeight="1" outlineLevel="1">
      <c r="C159" s="397"/>
      <c r="D159" s="88" t="s">
        <v>355</v>
      </c>
      <c r="E159" s="526"/>
      <c r="F159" s="526"/>
      <c r="G159" s="526"/>
      <c r="H159" s="526"/>
      <c r="I159" s="526"/>
      <c r="J159" s="526"/>
      <c r="K159" s="526"/>
      <c r="L159" s="526"/>
      <c r="M159" s="526"/>
      <c r="N159" s="527"/>
    </row>
    <row r="160" spans="3:14" ht="15" hidden="1" customHeight="1" outlineLevel="1">
      <c r="C160" s="397"/>
      <c r="D160" s="88" t="s">
        <v>356</v>
      </c>
      <c r="E160" s="526"/>
      <c r="F160" s="526"/>
      <c r="G160" s="526"/>
      <c r="H160" s="526"/>
      <c r="I160" s="526"/>
      <c r="J160" s="526"/>
      <c r="K160" s="526"/>
      <c r="L160" s="526"/>
      <c r="M160" s="526"/>
      <c r="N160" s="527"/>
    </row>
    <row r="161" spans="3:14" ht="15" hidden="1" customHeight="1" outlineLevel="1">
      <c r="C161" s="397"/>
      <c r="D161" s="88" t="s">
        <v>357</v>
      </c>
      <c r="E161" s="526"/>
      <c r="F161" s="526"/>
      <c r="G161" s="526"/>
      <c r="H161" s="526"/>
      <c r="I161" s="526"/>
      <c r="J161" s="526"/>
      <c r="K161" s="526"/>
      <c r="L161" s="526"/>
      <c r="M161" s="526"/>
      <c r="N161" s="527"/>
    </row>
    <row r="162" spans="3:14" ht="15" hidden="1" customHeight="1" outlineLevel="1">
      <c r="C162" s="397"/>
      <c r="D162" s="88" t="s">
        <v>358</v>
      </c>
      <c r="E162" s="526"/>
      <c r="F162" s="526"/>
      <c r="G162" s="526"/>
      <c r="H162" s="526"/>
      <c r="I162" s="526"/>
      <c r="J162" s="526"/>
      <c r="K162" s="526"/>
      <c r="L162" s="526"/>
      <c r="M162" s="526"/>
      <c r="N162" s="527"/>
    </row>
    <row r="163" spans="3:14" ht="15" hidden="1" customHeight="1" outlineLevel="1">
      <c r="C163" s="397"/>
      <c r="D163" s="88" t="s">
        <v>359</v>
      </c>
      <c r="E163" s="526"/>
      <c r="F163" s="526"/>
      <c r="G163" s="526"/>
      <c r="H163" s="526"/>
      <c r="I163" s="526"/>
      <c r="J163" s="526"/>
      <c r="K163" s="526"/>
      <c r="L163" s="526"/>
      <c r="M163" s="526"/>
      <c r="N163" s="527"/>
    </row>
    <row r="164" spans="3:14" ht="15" hidden="1" customHeight="1" outlineLevel="1">
      <c r="C164" s="397"/>
      <c r="D164" s="88" t="s">
        <v>360</v>
      </c>
      <c r="E164" s="526"/>
      <c r="F164" s="526"/>
      <c r="G164" s="526"/>
      <c r="H164" s="526"/>
      <c r="I164" s="526"/>
      <c r="J164" s="526"/>
      <c r="K164" s="526"/>
      <c r="L164" s="526"/>
      <c r="M164" s="526"/>
      <c r="N164" s="527"/>
    </row>
    <row r="165" spans="3:14" ht="15" hidden="1" customHeight="1" outlineLevel="1">
      <c r="C165" s="397"/>
      <c r="D165" s="88" t="s">
        <v>361</v>
      </c>
      <c r="E165" s="526"/>
      <c r="F165" s="526"/>
      <c r="G165" s="526"/>
      <c r="H165" s="526"/>
      <c r="I165" s="526"/>
      <c r="J165" s="526"/>
      <c r="K165" s="526"/>
      <c r="L165" s="526"/>
      <c r="M165" s="526"/>
      <c r="N165" s="527"/>
    </row>
    <row r="166" spans="3:14" ht="15" hidden="1" customHeight="1" outlineLevel="1">
      <c r="C166" s="397"/>
      <c r="D166" s="88" t="s">
        <v>362</v>
      </c>
      <c r="E166" s="526"/>
      <c r="F166" s="526"/>
      <c r="G166" s="526"/>
      <c r="H166" s="526"/>
      <c r="I166" s="526"/>
      <c r="J166" s="526"/>
      <c r="K166" s="526"/>
      <c r="L166" s="526"/>
      <c r="M166" s="526"/>
      <c r="N166" s="527"/>
    </row>
    <row r="167" spans="3:14" ht="15" hidden="1" customHeight="1" outlineLevel="1">
      <c r="C167" s="397"/>
      <c r="D167" s="88" t="s">
        <v>363</v>
      </c>
      <c r="E167" s="526"/>
      <c r="F167" s="526"/>
      <c r="G167" s="526"/>
      <c r="H167" s="526"/>
      <c r="I167" s="526"/>
      <c r="J167" s="526"/>
      <c r="K167" s="526"/>
      <c r="L167" s="526"/>
      <c r="M167" s="526"/>
      <c r="N167" s="527"/>
    </row>
    <row r="168" spans="3:14" ht="15" hidden="1" customHeight="1" outlineLevel="1">
      <c r="C168" s="397"/>
      <c r="D168" s="88" t="s">
        <v>364</v>
      </c>
      <c r="E168" s="526"/>
      <c r="F168" s="526"/>
      <c r="G168" s="526"/>
      <c r="H168" s="526"/>
      <c r="I168" s="526"/>
      <c r="J168" s="526"/>
      <c r="K168" s="526"/>
      <c r="L168" s="526"/>
      <c r="M168" s="526"/>
      <c r="N168" s="527"/>
    </row>
    <row r="169" spans="3:14" ht="15" hidden="1" customHeight="1" outlineLevel="1">
      <c r="C169" s="397"/>
      <c r="D169" s="88" t="s">
        <v>365</v>
      </c>
      <c r="E169" s="526"/>
      <c r="F169" s="526"/>
      <c r="G169" s="526"/>
      <c r="H169" s="526"/>
      <c r="I169" s="526"/>
      <c r="J169" s="526"/>
      <c r="K169" s="526"/>
      <c r="L169" s="526"/>
      <c r="M169" s="526"/>
      <c r="N169" s="527"/>
    </row>
    <row r="170" spans="3:14" ht="15" hidden="1" customHeight="1" outlineLevel="1">
      <c r="C170" s="397"/>
      <c r="D170" s="88" t="s">
        <v>366</v>
      </c>
      <c r="E170" s="526"/>
      <c r="F170" s="526"/>
      <c r="G170" s="526"/>
      <c r="H170" s="526"/>
      <c r="I170" s="526"/>
      <c r="J170" s="526"/>
      <c r="K170" s="526"/>
      <c r="L170" s="526"/>
      <c r="M170" s="526"/>
      <c r="N170" s="527"/>
    </row>
    <row r="171" spans="3:14" ht="15" hidden="1" customHeight="1" outlineLevel="1">
      <c r="C171" s="397"/>
      <c r="D171" s="88" t="s">
        <v>367</v>
      </c>
      <c r="E171" s="526"/>
      <c r="F171" s="526"/>
      <c r="G171" s="526"/>
      <c r="H171" s="526"/>
      <c r="I171" s="526"/>
      <c r="J171" s="526"/>
      <c r="K171" s="526"/>
      <c r="L171" s="526"/>
      <c r="M171" s="526"/>
      <c r="N171" s="527"/>
    </row>
    <row r="172" spans="3:14" ht="15" hidden="1" customHeight="1" outlineLevel="1">
      <c r="C172" s="397"/>
      <c r="D172" s="50" t="s">
        <v>368</v>
      </c>
      <c r="E172" s="457"/>
      <c r="F172" s="457"/>
      <c r="G172" s="457"/>
      <c r="H172" s="457"/>
      <c r="I172" s="457"/>
      <c r="J172" s="457"/>
      <c r="K172" s="457"/>
      <c r="L172" s="457"/>
      <c r="M172" s="457"/>
      <c r="N172" s="458"/>
    </row>
    <row r="173" spans="3:14" ht="15" hidden="1" customHeight="1" outlineLevel="1">
      <c r="C173" s="397"/>
      <c r="D173" s="88"/>
      <c r="E173" s="457"/>
      <c r="F173" s="457"/>
      <c r="G173" s="457"/>
      <c r="H173" s="457"/>
      <c r="I173" s="457"/>
      <c r="J173" s="457"/>
      <c r="K173" s="457"/>
      <c r="L173" s="457"/>
      <c r="M173" s="457"/>
      <c r="N173" s="458"/>
    </row>
    <row r="174" spans="3:14" ht="15" hidden="1" customHeight="1" outlineLevel="1">
      <c r="C174" s="397"/>
      <c r="D174" s="88"/>
      <c r="E174" s="457"/>
      <c r="F174" s="457"/>
      <c r="G174" s="457"/>
      <c r="H174" s="457"/>
      <c r="I174" s="457"/>
      <c r="J174" s="457"/>
      <c r="K174" s="457"/>
      <c r="L174" s="457"/>
      <c r="M174" s="457"/>
      <c r="N174" s="458"/>
    </row>
    <row r="175" spans="3:14" ht="33.75" hidden="1" customHeight="1" outlineLevel="1">
      <c r="C175" s="397"/>
      <c r="D175" s="91" t="s">
        <v>369</v>
      </c>
      <c r="E175" s="532">
        <f>MAX(E156,E158)</f>
        <v>375000000</v>
      </c>
      <c r="F175" s="533"/>
      <c r="G175" s="533"/>
      <c r="H175" s="533"/>
      <c r="I175" s="533"/>
      <c r="J175" s="533"/>
      <c r="K175" s="533"/>
      <c r="L175" s="533"/>
      <c r="M175" s="533"/>
      <c r="N175" s="534"/>
    </row>
    <row r="176" spans="3:14" ht="35.25" collapsed="1" thickTop="1" thickBot="1">
      <c r="C176" s="397">
        <v>7</v>
      </c>
      <c r="D176" s="398" t="s">
        <v>567</v>
      </c>
      <c r="E176" s="399"/>
      <c r="F176" s="399"/>
      <c r="G176" s="399"/>
      <c r="H176" s="399"/>
      <c r="I176" s="399"/>
      <c r="J176" s="399"/>
      <c r="K176" s="399"/>
      <c r="L176" s="399"/>
      <c r="M176" s="399"/>
      <c r="N176" s="400"/>
    </row>
    <row r="177" spans="3:14" s="93" customFormat="1" ht="19.5" collapsed="1" thickTop="1" thickBot="1">
      <c r="C177" s="397"/>
      <c r="D177" s="92" t="s">
        <v>568</v>
      </c>
      <c r="E177" s="528">
        <f>'[39]Project Cost (2)'!F18</f>
        <v>279405.91714285716</v>
      </c>
      <c r="F177" s="528"/>
      <c r="G177" s="528"/>
      <c r="H177" s="528"/>
      <c r="I177" s="528"/>
      <c r="J177" s="528"/>
      <c r="K177" s="528"/>
      <c r="L177" s="528"/>
      <c r="M177" s="528"/>
      <c r="N177" s="529"/>
    </row>
    <row r="178" spans="3:14" s="93" customFormat="1" ht="57.75" customHeight="1" thickTop="1" thickBot="1">
      <c r="C178" s="397"/>
      <c r="D178" s="92" t="s">
        <v>569</v>
      </c>
      <c r="E178" s="94" t="s">
        <v>570</v>
      </c>
      <c r="F178" s="94" t="s">
        <v>571</v>
      </c>
      <c r="G178" s="94" t="s">
        <v>572</v>
      </c>
      <c r="H178" s="94" t="s">
        <v>573</v>
      </c>
      <c r="I178" s="480"/>
      <c r="J178" s="480"/>
      <c r="K178" s="94" t="s">
        <v>574</v>
      </c>
      <c r="L178" s="94" t="s">
        <v>575</v>
      </c>
      <c r="M178" s="94" t="s">
        <v>576</v>
      </c>
      <c r="N178" s="529"/>
    </row>
    <row r="179" spans="3:14" s="93" customFormat="1" ht="18" customHeight="1" thickTop="1" thickBot="1">
      <c r="C179" s="397"/>
      <c r="D179" s="88" t="s">
        <v>577</v>
      </c>
      <c r="E179" s="63">
        <f>'[39]Project Cost (2)'!D8</f>
        <v>6320.08</v>
      </c>
      <c r="F179" s="63">
        <f>'[39]Project Cost (2)'!E8</f>
        <v>0</v>
      </c>
      <c r="G179" s="63">
        <f>'[39]Project Cost (2)'!F8</f>
        <v>6320.08</v>
      </c>
      <c r="H179" s="95">
        <f>G179/$G$189</f>
        <v>2.2619707072161301E-2</v>
      </c>
      <c r="I179" s="480"/>
      <c r="J179" s="480"/>
      <c r="K179" s="63">
        <f>'[39]Project Cost (2)'!J8+'[39]Project Cost (2)'!K8</f>
        <v>0</v>
      </c>
      <c r="L179" s="63">
        <f>'[39]Project Cost (2)'!L8</f>
        <v>6320.08</v>
      </c>
      <c r="M179" s="63">
        <f>'[39]Project Cost (2)'!M8</f>
        <v>0</v>
      </c>
      <c r="N179" s="529"/>
    </row>
    <row r="180" spans="3:14" s="93" customFormat="1" ht="30" customHeight="1" thickTop="1" thickBot="1">
      <c r="C180" s="397"/>
      <c r="D180" s="88" t="s">
        <v>578</v>
      </c>
      <c r="E180" s="63">
        <f>'[39]Project Cost (2)'!D9</f>
        <v>47400.6</v>
      </c>
      <c r="F180" s="63">
        <f>'[39]Project Cost (2)'!E9</f>
        <v>0</v>
      </c>
      <c r="G180" s="63">
        <f>'[39]Project Cost (2)'!F9</f>
        <v>47400.6</v>
      </c>
      <c r="H180" s="95">
        <f t="shared" ref="H180:H189" si="1">G180/$G$189</f>
        <v>0.16964780304120974</v>
      </c>
      <c r="I180" s="480"/>
      <c r="J180" s="480"/>
      <c r="K180" s="63">
        <f>'[39]Project Cost (2)'!J9+'[39]Project Cost (2)'!K9</f>
        <v>0</v>
      </c>
      <c r="L180" s="63">
        <f>'[39]Project Cost (2)'!L9</f>
        <v>47400.6</v>
      </c>
      <c r="M180" s="63">
        <f>'[39]Project Cost (2)'!M9</f>
        <v>0</v>
      </c>
      <c r="N180" s="529"/>
    </row>
    <row r="181" spans="3:14" s="93" customFormat="1" ht="30" customHeight="1" thickTop="1" thickBot="1">
      <c r="C181" s="397"/>
      <c r="D181" s="88" t="s">
        <v>579</v>
      </c>
      <c r="E181" s="63">
        <f>'[39]Project Cost (2)'!D10</f>
        <v>0</v>
      </c>
      <c r="F181" s="63">
        <f>'[39]Project Cost (2)'!E10</f>
        <v>158002</v>
      </c>
      <c r="G181" s="63">
        <f>'[39]Project Cost (2)'!F10</f>
        <v>158002</v>
      </c>
      <c r="H181" s="95">
        <f t="shared" si="1"/>
        <v>0.56549267680403248</v>
      </c>
      <c r="I181" s="480"/>
      <c r="J181" s="480"/>
      <c r="K181" s="63">
        <f>'[39]Project Cost (2)'!J10+'[39]Project Cost (2)'!K10</f>
        <v>0</v>
      </c>
      <c r="L181" s="63">
        <f>'[39]Project Cost (2)'!L10</f>
        <v>0</v>
      </c>
      <c r="M181" s="63">
        <f>'[39]Project Cost (2)'!M10</f>
        <v>158002</v>
      </c>
      <c r="N181" s="529"/>
    </row>
    <row r="182" spans="3:14" s="93" customFormat="1" ht="18" customHeight="1" thickTop="1" thickBot="1">
      <c r="C182" s="397"/>
      <c r="D182" s="88" t="s">
        <v>580</v>
      </c>
      <c r="E182" s="63">
        <f>'[39]Project Cost (2)'!D11</f>
        <v>0</v>
      </c>
      <c r="F182" s="63">
        <f>'[39]Project Cost (2)'!E11</f>
        <v>6320.08</v>
      </c>
      <c r="G182" s="63">
        <f>'[39]Project Cost (2)'!F11</f>
        <v>6320.08</v>
      </c>
      <c r="H182" s="95">
        <f t="shared" si="1"/>
        <v>2.2619707072161301E-2</v>
      </c>
      <c r="I182" s="480"/>
      <c r="J182" s="480"/>
      <c r="K182" s="63">
        <f>'[39]Project Cost (2)'!J11+'[39]Project Cost (2)'!K11</f>
        <v>0</v>
      </c>
      <c r="L182" s="63">
        <f>'[39]Project Cost (2)'!L11</f>
        <v>0</v>
      </c>
      <c r="M182" s="63">
        <f>'[39]Project Cost (2)'!M11</f>
        <v>6320.08</v>
      </c>
      <c r="N182" s="529"/>
    </row>
    <row r="183" spans="3:14" s="93" customFormat="1" ht="30" customHeight="1" thickTop="1" thickBot="1">
      <c r="C183" s="397"/>
      <c r="D183" s="88" t="s">
        <v>581</v>
      </c>
      <c r="E183" s="63">
        <f>'[39]Project Cost (2)'!D12</f>
        <v>0</v>
      </c>
      <c r="F183" s="63">
        <f>'[39]Project Cost (2)'!E12</f>
        <v>11060.140000000001</v>
      </c>
      <c r="G183" s="63">
        <f>'[39]Project Cost (2)'!F12</f>
        <v>11060.140000000001</v>
      </c>
      <c r="H183" s="95">
        <f t="shared" si="1"/>
        <v>3.9584487376282278E-2</v>
      </c>
      <c r="I183" s="480"/>
      <c r="J183" s="480"/>
      <c r="K183" s="63">
        <f>'[39]Project Cost (2)'!J12+'[39]Project Cost (2)'!K12</f>
        <v>0</v>
      </c>
      <c r="L183" s="63">
        <f>'[39]Project Cost (2)'!L12</f>
        <v>0</v>
      </c>
      <c r="M183" s="63">
        <f>'[39]Project Cost (2)'!M12</f>
        <v>11060.140000000001</v>
      </c>
      <c r="N183" s="529"/>
    </row>
    <row r="184" spans="3:14" s="93" customFormat="1" ht="18" customHeight="1" thickTop="1" thickBot="1">
      <c r="C184" s="397"/>
      <c r="D184" s="88" t="s">
        <v>582</v>
      </c>
      <c r="E184" s="63">
        <f>'[39]Project Cost (2)'!D13</f>
        <v>7900.1</v>
      </c>
      <c r="F184" s="63">
        <f>'[39]Project Cost (2)'!E13</f>
        <v>20000</v>
      </c>
      <c r="G184" s="63">
        <f>'[39]Project Cost (2)'!F13</f>
        <v>27900.1</v>
      </c>
      <c r="H184" s="95">
        <f t="shared" si="1"/>
        <v>9.9855079252795451E-2</v>
      </c>
      <c r="I184" s="480"/>
      <c r="J184" s="480"/>
      <c r="K184" s="63">
        <f>'[39]Project Cost (2)'!J13+'[39]Project Cost (2)'!K13</f>
        <v>0</v>
      </c>
      <c r="L184" s="63">
        <f>'[39]Project Cost (2)'!L13</f>
        <v>7900.1</v>
      </c>
      <c r="M184" s="63">
        <f>'[39]Project Cost (2)'!M13</f>
        <v>20000</v>
      </c>
      <c r="N184" s="529"/>
    </row>
    <row r="185" spans="3:14" s="93" customFormat="1" ht="18" customHeight="1" thickTop="1" thickBot="1">
      <c r="C185" s="397"/>
      <c r="D185" s="88" t="s">
        <v>583</v>
      </c>
      <c r="E185" s="63">
        <f>'[39]Project Cost (2)'!D14</f>
        <v>61620.78</v>
      </c>
      <c r="F185" s="63">
        <f>'[39]Project Cost (2)'!E14</f>
        <v>195382.22</v>
      </c>
      <c r="G185" s="63">
        <f>'[39]Project Cost (2)'!F14</f>
        <v>257003</v>
      </c>
      <c r="H185" s="95">
        <f t="shared" si="1"/>
        <v>0.9198194606186425</v>
      </c>
      <c r="I185" s="480"/>
      <c r="J185" s="480"/>
      <c r="K185" s="63">
        <f>'[39]Project Cost (2)'!J14+'[39]Project Cost (2)'!K14</f>
        <v>0</v>
      </c>
      <c r="L185" s="63">
        <f>'[39]Project Cost (2)'!L14</f>
        <v>61620.78</v>
      </c>
      <c r="M185" s="63">
        <f>'[39]Project Cost (2)'!M14</f>
        <v>195382.22</v>
      </c>
      <c r="N185" s="529"/>
    </row>
    <row r="186" spans="3:14" s="93" customFormat="1" ht="18" customHeight="1" thickTop="1" thickBot="1">
      <c r="C186" s="397"/>
      <c r="D186" s="88" t="s">
        <v>573</v>
      </c>
      <c r="E186" s="95">
        <f>'[39]Project Cost (2)'!D15</f>
        <v>0.23976677315050796</v>
      </c>
      <c r="F186" s="95">
        <f>'[39]Project Cost (2)'!E15</f>
        <v>0.76023322684949202</v>
      </c>
      <c r="G186" s="95">
        <f>'[39]Project Cost (2)'!F15</f>
        <v>1</v>
      </c>
      <c r="H186" s="95">
        <f t="shared" si="1"/>
        <v>3.5790222706296911E-6</v>
      </c>
      <c r="I186" s="480"/>
      <c r="J186" s="480"/>
      <c r="K186" s="63">
        <f>'[39]Project Cost (2)'!J15+'[39]Project Cost (2)'!K15</f>
        <v>0</v>
      </c>
      <c r="L186" s="63">
        <f>'[39]Project Cost (2)'!L15</f>
        <v>0.23976677315050796</v>
      </c>
      <c r="M186" s="63">
        <f>'[39]Project Cost (2)'!M15</f>
        <v>0.76023322684949202</v>
      </c>
      <c r="N186" s="529"/>
    </row>
    <row r="187" spans="3:14" s="93" customFormat="1" ht="30" customHeight="1" thickTop="1" thickBot="1">
      <c r="C187" s="397"/>
      <c r="D187" s="88" t="s">
        <v>584</v>
      </c>
      <c r="E187" s="63">
        <f>'[39]Project Cost (2)'!D16</f>
        <v>17262.857142857141</v>
      </c>
      <c r="F187" s="63">
        <f>'[39]Project Cost (2)'!E16</f>
        <v>0</v>
      </c>
      <c r="G187" s="63">
        <f>'[39]Project Cost (2)'!F16</f>
        <v>17262.857142857141</v>
      </c>
      <c r="H187" s="95">
        <f t="shared" si="1"/>
        <v>6.1784150168984552E-2</v>
      </c>
      <c r="I187" s="480"/>
      <c r="J187" s="480"/>
      <c r="K187" s="63">
        <f>'[39]Project Cost (2)'!J16+'[39]Project Cost (2)'!K16</f>
        <v>0</v>
      </c>
      <c r="L187" s="63">
        <f>'[39]Project Cost (2)'!L16</f>
        <v>17262.857142857141</v>
      </c>
      <c r="M187" s="63">
        <f>'[39]Project Cost (2)'!M16</f>
        <v>0</v>
      </c>
      <c r="N187" s="529"/>
    </row>
    <row r="188" spans="3:14" s="93" customFormat="1" ht="18" customHeight="1" thickTop="1" thickBot="1">
      <c r="C188" s="397"/>
      <c r="D188" s="88" t="s">
        <v>585</v>
      </c>
      <c r="E188" s="63">
        <f>'[39]Project Cost (2)'!D17</f>
        <v>1232.4156</v>
      </c>
      <c r="F188" s="63">
        <f>'[39]Project Cost (2)'!E17</f>
        <v>3907.6444000000001</v>
      </c>
      <c r="G188" s="63">
        <f>'[39]Project Cost (2)'!F17</f>
        <v>5140.0600000000004</v>
      </c>
      <c r="H188" s="95">
        <f t="shared" si="1"/>
        <v>1.8396389212372851E-2</v>
      </c>
      <c r="I188" s="480"/>
      <c r="J188" s="480"/>
      <c r="K188" s="63">
        <f>'[39]Project Cost (2)'!J17+'[39]Project Cost (2)'!K17</f>
        <v>0</v>
      </c>
      <c r="L188" s="63">
        <f>'[39]Project Cost (2)'!L17</f>
        <v>1232.4156</v>
      </c>
      <c r="M188" s="63">
        <f>'[39]Project Cost (2)'!M17</f>
        <v>3907.6444000000001</v>
      </c>
      <c r="N188" s="529"/>
    </row>
    <row r="189" spans="3:14" s="93" customFormat="1" ht="18" customHeight="1" thickTop="1" thickBot="1">
      <c r="C189" s="397"/>
      <c r="D189" s="88" t="s">
        <v>586</v>
      </c>
      <c r="E189" s="63">
        <f>'[39]Project Cost (2)'!D18</f>
        <v>80116.052742857137</v>
      </c>
      <c r="F189" s="63">
        <f>'[39]Project Cost (2)'!E18</f>
        <v>199289.86439999999</v>
      </c>
      <c r="G189" s="63">
        <f>'[39]Project Cost (2)'!F18</f>
        <v>279405.91714285716</v>
      </c>
      <c r="H189" s="95">
        <f t="shared" si="1"/>
        <v>1</v>
      </c>
      <c r="I189" s="480"/>
      <c r="J189" s="480"/>
      <c r="K189" s="63">
        <f>'[39]Project Cost (2)'!J18+'[39]Project Cost (2)'!K18</f>
        <v>0</v>
      </c>
      <c r="L189" s="63">
        <f>'[39]Project Cost (2)'!L18</f>
        <v>80116.052742857137</v>
      </c>
      <c r="M189" s="63">
        <f>'[39]Project Cost (2)'!M18</f>
        <v>199289.86439999999</v>
      </c>
      <c r="N189" s="529"/>
    </row>
    <row r="190" spans="3:14" s="93" customFormat="1" ht="18" customHeight="1" thickTop="1" thickBot="1">
      <c r="C190" s="397"/>
      <c r="D190" s="88" t="s">
        <v>573</v>
      </c>
      <c r="E190" s="95">
        <f>'[39]Project Cost (2)'!D19</f>
        <v>0.28673713700162867</v>
      </c>
      <c r="F190" s="95">
        <f>'[39]Project Cost (2)'!E19</f>
        <v>0.71326286299837127</v>
      </c>
      <c r="G190" s="95">
        <f>'[39]Project Cost (2)'!F19</f>
        <v>1</v>
      </c>
      <c r="H190" s="95">
        <f>'[39]Project Cost (2)'!G19</f>
        <v>0</v>
      </c>
      <c r="I190" s="480"/>
      <c r="J190" s="480"/>
      <c r="K190" s="95">
        <f>'[39]Project Cost (2)'!J19+'[39]Project Cost (2)'!K19</f>
        <v>0</v>
      </c>
      <c r="L190" s="95">
        <f>'[39]Project Cost (2)'!L19</f>
        <v>0.28673713700162867</v>
      </c>
      <c r="M190" s="95">
        <f>'[39]Project Cost (2)'!M19</f>
        <v>0.71326286299837127</v>
      </c>
      <c r="N190" s="529"/>
    </row>
    <row r="191" spans="3:14" s="93" customFormat="1" ht="19.5" thickTop="1" thickBot="1">
      <c r="C191" s="397"/>
      <c r="D191" s="50" t="s">
        <v>587</v>
      </c>
      <c r="E191" s="528">
        <f>'[39]Project Cost (2)'!L18+'[39]Project Cost (2)'!M18</f>
        <v>279405.9171428571</v>
      </c>
      <c r="F191" s="528"/>
      <c r="G191" s="528"/>
      <c r="H191" s="528"/>
      <c r="I191" s="528"/>
      <c r="J191" s="528"/>
      <c r="K191" s="528"/>
      <c r="L191" s="528"/>
      <c r="M191" s="528"/>
      <c r="N191" s="529"/>
    </row>
    <row r="192" spans="3:14" s="93" customFormat="1" ht="19.5" thickTop="1" thickBot="1">
      <c r="C192" s="397"/>
      <c r="D192" s="88" t="s">
        <v>588</v>
      </c>
      <c r="E192" s="530">
        <f>'[39]Project Cost (2)'!L18</f>
        <v>80116.052742857137</v>
      </c>
      <c r="F192" s="530"/>
      <c r="G192" s="530"/>
      <c r="H192" s="530"/>
      <c r="I192" s="530"/>
      <c r="J192" s="530"/>
      <c r="K192" s="530"/>
      <c r="L192" s="530"/>
      <c r="M192" s="530"/>
      <c r="N192" s="531"/>
    </row>
    <row r="193" spans="3:14" s="93" customFormat="1" ht="19.5" thickTop="1" thickBot="1">
      <c r="C193" s="397"/>
      <c r="D193" s="88" t="s">
        <v>589</v>
      </c>
      <c r="E193" s="530">
        <f>'[39]Project Cost (2)'!M18</f>
        <v>199289.86439999999</v>
      </c>
      <c r="F193" s="530"/>
      <c r="G193" s="530"/>
      <c r="H193" s="530"/>
      <c r="I193" s="530"/>
      <c r="J193" s="530"/>
      <c r="K193" s="530"/>
      <c r="L193" s="530"/>
      <c r="M193" s="530"/>
      <c r="N193" s="531"/>
    </row>
    <row r="194" spans="3:14" s="93" customFormat="1" ht="19.5" thickTop="1" thickBot="1">
      <c r="C194" s="397"/>
      <c r="D194" s="50" t="s">
        <v>590</v>
      </c>
      <c r="E194" s="404">
        <f>'[39]Project Cost (2)'!J18+'[39]Project Cost (2)'!K18</f>
        <v>0</v>
      </c>
      <c r="F194" s="404"/>
      <c r="G194" s="404"/>
      <c r="H194" s="404"/>
      <c r="I194" s="404"/>
      <c r="J194" s="404"/>
      <c r="K194" s="404"/>
      <c r="L194" s="404"/>
      <c r="M194" s="404"/>
      <c r="N194" s="405"/>
    </row>
    <row r="195" spans="3:14" s="93" customFormat="1" ht="19.5" hidden="1" outlineLevel="1" thickTop="1" thickBot="1">
      <c r="C195" s="397"/>
      <c r="D195" s="50" t="s">
        <v>376</v>
      </c>
      <c r="E195" s="71" t="s">
        <v>377</v>
      </c>
      <c r="F195" s="71"/>
      <c r="G195" s="71"/>
      <c r="H195" s="71"/>
      <c r="I195" s="71"/>
      <c r="J195" s="71" t="s">
        <v>378</v>
      </c>
      <c r="K195" s="71"/>
      <c r="L195" s="71"/>
      <c r="M195" s="71"/>
      <c r="N195" s="96"/>
    </row>
    <row r="196" spans="3:14" s="93" customFormat="1" ht="19.5" hidden="1" outlineLevel="1" thickTop="1" thickBot="1">
      <c r="C196" s="397"/>
      <c r="D196" s="50" t="s">
        <v>379</v>
      </c>
      <c r="E196" s="72">
        <f>E194*0.5</f>
        <v>0</v>
      </c>
      <c r="F196" s="72"/>
      <c r="G196" s="72"/>
      <c r="H196" s="72"/>
      <c r="I196" s="71"/>
      <c r="J196" s="71">
        <f>E194*0.5</f>
        <v>0</v>
      </c>
      <c r="K196" s="71"/>
      <c r="L196" s="71"/>
      <c r="M196" s="71"/>
      <c r="N196" s="96"/>
    </row>
    <row r="197" spans="3:14" s="93" customFormat="1" ht="19.5" hidden="1" outlineLevel="1" thickTop="1" thickBot="1">
      <c r="C197" s="397"/>
      <c r="D197" s="50" t="s">
        <v>380</v>
      </c>
      <c r="E197" s="72">
        <f>E118</f>
        <v>6</v>
      </c>
      <c r="F197" s="72"/>
      <c r="G197" s="72"/>
      <c r="H197" s="72"/>
      <c r="I197" s="71"/>
      <c r="J197" s="72">
        <f>E118</f>
        <v>6</v>
      </c>
      <c r="K197" s="71"/>
      <c r="L197" s="71"/>
      <c r="M197" s="71"/>
      <c r="N197" s="96"/>
    </row>
    <row r="198" spans="3:14" s="93" customFormat="1" ht="19.5" hidden="1" outlineLevel="1" thickTop="1" thickBot="1">
      <c r="C198" s="397"/>
      <c r="D198" s="50" t="s">
        <v>381</v>
      </c>
      <c r="E198" s="72">
        <v>5</v>
      </c>
      <c r="F198" s="72"/>
      <c r="G198" s="72"/>
      <c r="H198" s="72"/>
      <c r="I198" s="71"/>
      <c r="J198" s="72">
        <v>5</v>
      </c>
      <c r="K198" s="71"/>
      <c r="L198" s="71"/>
      <c r="M198" s="71"/>
      <c r="N198" s="96"/>
    </row>
    <row r="199" spans="3:14" s="93" customFormat="1" ht="19.5" hidden="1" outlineLevel="1" thickTop="1" thickBot="1">
      <c r="C199" s="397"/>
      <c r="D199" s="50" t="s">
        <v>382</v>
      </c>
      <c r="E199" s="97">
        <v>7.0000000000000007E-2</v>
      </c>
      <c r="F199" s="72"/>
      <c r="G199" s="72"/>
      <c r="H199" s="72"/>
      <c r="I199" s="71"/>
      <c r="J199" s="97">
        <v>0.08</v>
      </c>
      <c r="K199" s="71"/>
      <c r="L199" s="71"/>
      <c r="M199" s="71"/>
      <c r="N199" s="96"/>
    </row>
    <row r="200" spans="3:14" s="93" customFormat="1" ht="19.5" hidden="1" outlineLevel="1" thickTop="1" thickBot="1">
      <c r="C200" s="397"/>
      <c r="D200" s="50" t="s">
        <v>383</v>
      </c>
      <c r="E200" s="500" t="s">
        <v>384</v>
      </c>
      <c r="F200" s="507"/>
      <c r="G200" s="507"/>
      <c r="H200" s="507"/>
      <c r="I200" s="507"/>
      <c r="J200" s="507"/>
      <c r="K200" s="507"/>
      <c r="L200" s="507"/>
      <c r="M200" s="507"/>
      <c r="N200" s="502"/>
    </row>
    <row r="201" spans="3:14" s="93" customFormat="1" ht="19.5" hidden="1" outlineLevel="1" thickTop="1" thickBot="1">
      <c r="C201" s="397"/>
      <c r="D201" s="50"/>
      <c r="E201" s="71"/>
      <c r="F201" s="71"/>
      <c r="G201" s="71"/>
      <c r="H201" s="71"/>
      <c r="I201" s="71"/>
      <c r="J201" s="71"/>
      <c r="K201" s="71"/>
      <c r="L201" s="71"/>
      <c r="M201" s="71"/>
      <c r="N201" s="96"/>
    </row>
    <row r="202" spans="3:14" s="93" customFormat="1" ht="19.5" hidden="1" outlineLevel="1" thickTop="1" thickBot="1">
      <c r="C202" s="397"/>
      <c r="D202" s="50" t="s">
        <v>385</v>
      </c>
      <c r="E202" s="71" t="s">
        <v>386</v>
      </c>
      <c r="F202" s="71"/>
      <c r="G202" s="500" t="s">
        <v>387</v>
      </c>
      <c r="H202" s="501"/>
      <c r="I202" s="500" t="s">
        <v>388</v>
      </c>
      <c r="J202" s="507"/>
      <c r="K202" s="507"/>
      <c r="L202" s="507"/>
      <c r="M202" s="507"/>
      <c r="N202" s="502"/>
    </row>
    <row r="203" spans="3:14" s="93" customFormat="1" ht="19.5" hidden="1" outlineLevel="1" thickTop="1" thickBot="1">
      <c r="C203" s="397"/>
      <c r="D203" s="50" t="s">
        <v>389</v>
      </c>
      <c r="E203" s="97">
        <v>0.12</v>
      </c>
      <c r="F203" s="69"/>
      <c r="G203" s="500" t="s">
        <v>333</v>
      </c>
      <c r="H203" s="501"/>
      <c r="I203" s="500" t="s">
        <v>390</v>
      </c>
      <c r="J203" s="507"/>
      <c r="K203" s="507"/>
      <c r="L203" s="507"/>
      <c r="M203" s="507"/>
      <c r="N203" s="502"/>
    </row>
    <row r="204" spans="3:14" s="93" customFormat="1" ht="19.5" hidden="1" outlineLevel="1" thickTop="1" thickBot="1">
      <c r="C204" s="397"/>
      <c r="D204" s="50" t="s">
        <v>391</v>
      </c>
      <c r="E204" s="97">
        <v>0.02</v>
      </c>
      <c r="F204" s="69"/>
      <c r="G204" s="500" t="s">
        <v>333</v>
      </c>
      <c r="H204" s="501"/>
      <c r="I204" s="500" t="s">
        <v>392</v>
      </c>
      <c r="J204" s="507"/>
      <c r="K204" s="507"/>
      <c r="L204" s="507"/>
      <c r="M204" s="507"/>
      <c r="N204" s="502"/>
    </row>
    <row r="205" spans="3:14" s="93" customFormat="1" ht="19.5" hidden="1" outlineLevel="1" thickTop="1" thickBot="1">
      <c r="C205" s="397"/>
      <c r="D205" s="50" t="s">
        <v>393</v>
      </c>
      <c r="E205" s="71">
        <v>20000000</v>
      </c>
      <c r="F205" s="69"/>
      <c r="G205" s="500" t="s">
        <v>333</v>
      </c>
      <c r="H205" s="501"/>
      <c r="I205" s="500" t="s">
        <v>394</v>
      </c>
      <c r="J205" s="507"/>
      <c r="K205" s="507"/>
      <c r="L205" s="507"/>
      <c r="M205" s="507"/>
      <c r="N205" s="502"/>
    </row>
    <row r="206" spans="3:14" s="93" customFormat="1" ht="19.5" hidden="1" outlineLevel="1" thickTop="1" thickBot="1">
      <c r="C206" s="397"/>
      <c r="D206" s="50"/>
      <c r="E206" s="72"/>
      <c r="F206" s="69"/>
      <c r="G206" s="500" t="s">
        <v>333</v>
      </c>
      <c r="H206" s="501"/>
      <c r="I206" s="500"/>
      <c r="J206" s="507"/>
      <c r="K206" s="507"/>
      <c r="L206" s="507"/>
      <c r="M206" s="507"/>
      <c r="N206" s="502"/>
    </row>
    <row r="207" spans="3:14" s="93" customFormat="1" ht="19.5" hidden="1" outlineLevel="1" thickTop="1" thickBot="1">
      <c r="C207" s="397"/>
      <c r="D207" s="50" t="s">
        <v>395</v>
      </c>
      <c r="E207" s="97">
        <v>0</v>
      </c>
      <c r="F207" s="69"/>
      <c r="G207" s="500" t="s">
        <v>333</v>
      </c>
      <c r="H207" s="501"/>
      <c r="I207" s="500" t="s">
        <v>396</v>
      </c>
      <c r="J207" s="507"/>
      <c r="K207" s="507"/>
      <c r="L207" s="507"/>
      <c r="M207" s="507"/>
      <c r="N207" s="502"/>
    </row>
    <row r="208" spans="3:14" s="93" customFormat="1" ht="19.5" hidden="1" outlineLevel="1" thickTop="1" thickBot="1">
      <c r="C208" s="397"/>
      <c r="D208" s="50"/>
      <c r="E208" s="97"/>
      <c r="F208" s="69"/>
      <c r="G208" s="500" t="s">
        <v>333</v>
      </c>
      <c r="H208" s="501"/>
      <c r="I208" s="500"/>
      <c r="J208" s="507"/>
      <c r="K208" s="507"/>
      <c r="L208" s="507"/>
      <c r="M208" s="507"/>
      <c r="N208" s="502"/>
    </row>
    <row r="209" spans="3:14" s="93" customFormat="1" ht="19.5" hidden="1" outlineLevel="1" thickTop="1" thickBot="1">
      <c r="C209" s="397"/>
      <c r="D209" s="50" t="s">
        <v>397</v>
      </c>
      <c r="E209" s="97">
        <v>0.15</v>
      </c>
      <c r="F209" s="69"/>
      <c r="G209" s="500" t="s">
        <v>333</v>
      </c>
      <c r="H209" s="501"/>
      <c r="I209" s="500" t="s">
        <v>398</v>
      </c>
      <c r="J209" s="507"/>
      <c r="K209" s="507"/>
      <c r="L209" s="507"/>
      <c r="M209" s="507"/>
      <c r="N209" s="502"/>
    </row>
    <row r="210" spans="3:14" s="93" customFormat="1" ht="19.5" hidden="1" outlineLevel="1" thickTop="1" thickBot="1">
      <c r="C210" s="397"/>
      <c r="D210" s="50" t="s">
        <v>399</v>
      </c>
      <c r="E210" s="97">
        <v>0</v>
      </c>
      <c r="F210" s="69"/>
      <c r="G210" s="500" t="s">
        <v>333</v>
      </c>
      <c r="H210" s="501"/>
      <c r="I210" s="500" t="s">
        <v>396</v>
      </c>
      <c r="J210" s="507"/>
      <c r="K210" s="507"/>
      <c r="L210" s="507"/>
      <c r="M210" s="507"/>
      <c r="N210" s="502"/>
    </row>
    <row r="211" spans="3:14" s="93" customFormat="1" ht="19.5" hidden="1" outlineLevel="1" thickTop="1" thickBot="1">
      <c r="C211" s="397"/>
      <c r="D211" s="50" t="s">
        <v>400</v>
      </c>
      <c r="E211" s="97">
        <v>0.01</v>
      </c>
      <c r="F211" s="71"/>
      <c r="G211" s="500" t="s">
        <v>333</v>
      </c>
      <c r="H211" s="501"/>
      <c r="I211" s="500" t="s">
        <v>396</v>
      </c>
      <c r="J211" s="507"/>
      <c r="K211" s="507"/>
      <c r="L211" s="507"/>
      <c r="M211" s="507"/>
      <c r="N211" s="502"/>
    </row>
    <row r="212" spans="3:14" s="93" customFormat="1" ht="27" customHeight="1" collapsed="1" thickTop="1" thickBot="1">
      <c r="C212" s="397"/>
      <c r="D212" s="50" t="s">
        <v>591</v>
      </c>
      <c r="E212" s="404"/>
      <c r="F212" s="404"/>
      <c r="G212" s="404"/>
      <c r="H212" s="404"/>
      <c r="I212" s="404"/>
      <c r="J212" s="404"/>
      <c r="K212" s="404"/>
      <c r="L212" s="404"/>
      <c r="M212" s="404"/>
      <c r="N212" s="405"/>
    </row>
    <row r="213" spans="3:14" s="93" customFormat="1" ht="19.5" thickTop="1" thickBot="1">
      <c r="C213" s="397"/>
      <c r="D213" s="88" t="s">
        <v>592</v>
      </c>
      <c r="E213" s="71" t="s">
        <v>593</v>
      </c>
      <c r="F213" s="71" t="s">
        <v>594</v>
      </c>
      <c r="G213" s="71" t="s">
        <v>595</v>
      </c>
      <c r="H213" s="71" t="s">
        <v>596</v>
      </c>
      <c r="I213" s="71" t="s">
        <v>597</v>
      </c>
      <c r="J213" s="71" t="s">
        <v>598</v>
      </c>
      <c r="K213" s="71" t="s">
        <v>599</v>
      </c>
      <c r="L213" s="71" t="s">
        <v>600</v>
      </c>
      <c r="M213" s="71" t="s">
        <v>601</v>
      </c>
      <c r="N213" s="96" t="s">
        <v>602</v>
      </c>
    </row>
    <row r="214" spans="3:14" s="93" customFormat="1" ht="16.5" thickTop="1" thickBot="1">
      <c r="C214" s="397"/>
      <c r="D214" s="88" t="s">
        <v>603</v>
      </c>
      <c r="E214" s="98">
        <v>0</v>
      </c>
      <c r="F214" s="98">
        <f>[39]Present!E35</f>
        <v>236284.59428571429</v>
      </c>
      <c r="G214" s="98">
        <f>[39]Present!F35</f>
        <v>362303.04457142856</v>
      </c>
      <c r="H214" s="98">
        <f>[39]Present!G35</f>
        <v>425312.26971428568</v>
      </c>
      <c r="I214" s="98">
        <f>[39]Present!H35</f>
        <v>488321.49485714291</v>
      </c>
      <c r="J214" s="98">
        <f>[39]Present!I35</f>
        <v>551330.72</v>
      </c>
      <c r="K214" s="98">
        <f>[39]Present!J35</f>
        <v>567083.02628571424</v>
      </c>
      <c r="L214" s="98">
        <f>[39]Present!K35</f>
        <v>567083.02628571424</v>
      </c>
      <c r="M214" s="98">
        <f>[39]Present!L35</f>
        <v>567083.02628571424</v>
      </c>
      <c r="N214" s="99">
        <f>[39]Present!M35</f>
        <v>567083.02628571424</v>
      </c>
    </row>
    <row r="215" spans="3:14" s="93" customFormat="1" ht="16.5" thickTop="1" thickBot="1">
      <c r="C215" s="397"/>
      <c r="D215" s="88" t="s">
        <v>604</v>
      </c>
      <c r="E215" s="98">
        <f>'[39]Project Cost (2)'!F18</f>
        <v>279405.91714285716</v>
      </c>
      <c r="F215" s="98">
        <f>[39]Present!E71</f>
        <v>151475.36198135949</v>
      </c>
      <c r="G215" s="98">
        <f>[39]Present!F71</f>
        <v>206962.71535109816</v>
      </c>
      <c r="H215" s="98">
        <f>[39]Present!G71</f>
        <v>229362.58377262118</v>
      </c>
      <c r="I215" s="98">
        <f>[39]Present!H71</f>
        <v>251762.45219414422</v>
      </c>
      <c r="J215" s="98">
        <f>[39]Present!I71</f>
        <v>274162.32061566721</v>
      </c>
      <c r="K215" s="98">
        <f>[39]Present!J71</f>
        <v>278187.09437052952</v>
      </c>
      <c r="L215" s="98">
        <f>[39]Present!K71</f>
        <v>278659.2043465295</v>
      </c>
      <c r="M215" s="98">
        <f>[39]Present!L71</f>
        <v>280314.7493025295</v>
      </c>
      <c r="N215" s="99">
        <f>[39]Present!M71</f>
        <v>280279.67285852949</v>
      </c>
    </row>
    <row r="216" spans="3:14" s="93" customFormat="1" ht="16.5" thickTop="1" thickBot="1">
      <c r="C216" s="397"/>
      <c r="D216" s="88" t="s">
        <v>605</v>
      </c>
      <c r="E216" s="98">
        <f>E214-E215</f>
        <v>-279405.91714285716</v>
      </c>
      <c r="F216" s="98">
        <f t="shared" ref="F216:N216" si="2">F214-F215</f>
        <v>84809.232304354809</v>
      </c>
      <c r="G216" s="98">
        <f t="shared" si="2"/>
        <v>155340.3292203304</v>
      </c>
      <c r="H216" s="98">
        <f t="shared" si="2"/>
        <v>195949.6859416645</v>
      </c>
      <c r="I216" s="98">
        <f t="shared" si="2"/>
        <v>236559.04266299869</v>
      </c>
      <c r="J216" s="98">
        <f t="shared" si="2"/>
        <v>277168.39938433276</v>
      </c>
      <c r="K216" s="98">
        <f t="shared" si="2"/>
        <v>288895.93191518472</v>
      </c>
      <c r="L216" s="98">
        <f t="shared" si="2"/>
        <v>288423.82193918474</v>
      </c>
      <c r="M216" s="98">
        <f t="shared" si="2"/>
        <v>286768.27698318474</v>
      </c>
      <c r="N216" s="99">
        <f t="shared" si="2"/>
        <v>286803.35342718475</v>
      </c>
    </row>
    <row r="217" spans="3:14" ht="19.5" thickTop="1" thickBot="1">
      <c r="C217" s="397"/>
      <c r="D217" s="92" t="s">
        <v>461</v>
      </c>
      <c r="E217" s="488">
        <f>[39]Present!E86</f>
        <v>31.046834347220113</v>
      </c>
      <c r="F217" s="488"/>
      <c r="G217" s="488"/>
      <c r="H217" s="488"/>
      <c r="I217" s="488"/>
      <c r="J217" s="488"/>
      <c r="K217" s="488"/>
      <c r="L217" s="488"/>
      <c r="M217" s="488"/>
      <c r="N217" s="540"/>
    </row>
    <row r="218" spans="3:14" ht="19.5" thickTop="1" thickBot="1">
      <c r="C218" s="397"/>
      <c r="D218" s="92" t="s">
        <v>144</v>
      </c>
      <c r="E218" s="535">
        <f>[39]Present!N82</f>
        <v>0.51648853494845381</v>
      </c>
      <c r="F218" s="535"/>
      <c r="G218" s="535"/>
      <c r="H218" s="535"/>
      <c r="I218" s="535"/>
      <c r="J218" s="535"/>
      <c r="K218" s="535"/>
      <c r="L218" s="535"/>
      <c r="M218" s="535"/>
      <c r="N218" s="536"/>
    </row>
    <row r="219" spans="3:14" ht="19.5" thickTop="1" thickBot="1">
      <c r="C219" s="397"/>
      <c r="D219" s="92" t="s">
        <v>146</v>
      </c>
      <c r="E219" s="404">
        <f>[39]Present!N83</f>
        <v>1603196.7978657018</v>
      </c>
      <c r="F219" s="404"/>
      <c r="G219" s="404"/>
      <c r="H219" s="404"/>
      <c r="I219" s="404"/>
      <c r="J219" s="404"/>
      <c r="K219" s="404"/>
      <c r="L219" s="404"/>
      <c r="M219" s="404"/>
      <c r="N219" s="405"/>
    </row>
    <row r="220" spans="3:14" ht="19.5" thickTop="1" thickBot="1">
      <c r="C220" s="397"/>
      <c r="D220" s="92" t="s">
        <v>148</v>
      </c>
      <c r="E220" s="537">
        <f>[39]Present!N84</f>
        <v>6.7504366774223454</v>
      </c>
      <c r="F220" s="537"/>
      <c r="G220" s="290"/>
      <c r="H220" s="290"/>
      <c r="I220" s="290"/>
      <c r="J220" s="290"/>
      <c r="K220" s="290"/>
      <c r="L220" s="290"/>
      <c r="M220" s="290"/>
      <c r="N220" s="389"/>
    </row>
    <row r="221" spans="3:14" ht="18.75" customHeight="1" thickTop="1" thickBot="1">
      <c r="C221" s="397"/>
      <c r="D221" s="92" t="s">
        <v>606</v>
      </c>
      <c r="E221" s="488">
        <f>[39]Input4!B388</f>
        <v>23</v>
      </c>
      <c r="F221" s="488"/>
      <c r="G221" s="290"/>
      <c r="H221" s="290"/>
      <c r="I221" s="290"/>
      <c r="J221" s="290"/>
      <c r="K221" s="290"/>
      <c r="L221" s="290"/>
      <c r="M221" s="290"/>
      <c r="N221" s="389"/>
    </row>
    <row r="222" spans="3:14" ht="18" customHeight="1" thickTop="1" thickBot="1">
      <c r="C222" s="397"/>
      <c r="D222" s="92" t="s">
        <v>607</v>
      </c>
      <c r="E222" s="404">
        <f>E221/(E177/1000000)</f>
        <v>82.317512224482897</v>
      </c>
      <c r="F222" s="404"/>
      <c r="G222" s="404"/>
      <c r="H222" s="404"/>
      <c r="I222" s="404"/>
      <c r="J222" s="404"/>
      <c r="K222" s="404"/>
      <c r="L222" s="404"/>
      <c r="M222" s="404"/>
      <c r="N222" s="405"/>
    </row>
    <row r="223" spans="3:14" ht="45" customHeight="1" thickTop="1" thickBot="1">
      <c r="C223" s="397"/>
      <c r="D223" s="100" t="s">
        <v>608</v>
      </c>
      <c r="E223" s="538" t="str">
        <f>E59</f>
        <v>Preferences and benefits for producers, including exemption from tax and customs duties for up to 10 years, depending on the amount of investment. For the purposes of a conservative approach, all taxes are taken into account in the calculations</v>
      </c>
      <c r="F223" s="538"/>
      <c r="G223" s="538"/>
      <c r="H223" s="538"/>
      <c r="I223" s="538"/>
      <c r="J223" s="538"/>
      <c r="K223" s="538"/>
      <c r="L223" s="538"/>
      <c r="M223" s="538"/>
      <c r="N223" s="539"/>
    </row>
    <row r="224" spans="3:14" s="93" customFormat="1" ht="35.25" customHeight="1" collapsed="1" thickTop="1" thickBot="1">
      <c r="C224" s="397">
        <v>8</v>
      </c>
      <c r="D224" s="398" t="s">
        <v>609</v>
      </c>
      <c r="E224" s="399"/>
      <c r="F224" s="399"/>
      <c r="G224" s="399"/>
      <c r="H224" s="399"/>
      <c r="I224" s="399"/>
      <c r="J224" s="399"/>
      <c r="K224" s="399"/>
      <c r="L224" s="399"/>
      <c r="M224" s="399"/>
      <c r="N224" s="400"/>
    </row>
    <row r="225" spans="3:14" s="93" customFormat="1" ht="78.75" customHeight="1" thickTop="1" thickBot="1">
      <c r="C225" s="397"/>
      <c r="D225" s="50" t="s">
        <v>610</v>
      </c>
      <c r="E225" s="549" t="s">
        <v>611</v>
      </c>
      <c r="F225" s="549"/>
      <c r="G225" s="549"/>
      <c r="H225" s="549"/>
      <c r="I225" s="549"/>
      <c r="J225" s="549"/>
      <c r="K225" s="549"/>
      <c r="L225" s="549"/>
      <c r="M225" s="549"/>
      <c r="N225" s="550"/>
    </row>
    <row r="226" spans="3:14" s="93" customFormat="1" ht="40.5" customHeight="1" thickTop="1" thickBot="1">
      <c r="C226" s="397"/>
      <c r="D226" s="50" t="s">
        <v>612</v>
      </c>
      <c r="E226" s="549" t="s">
        <v>613</v>
      </c>
      <c r="F226" s="549"/>
      <c r="G226" s="549"/>
      <c r="H226" s="549"/>
      <c r="I226" s="549"/>
      <c r="J226" s="549"/>
      <c r="K226" s="549"/>
      <c r="L226" s="549"/>
      <c r="M226" s="549"/>
      <c r="N226" s="550"/>
    </row>
    <row r="227" spans="3:14" s="93" customFormat="1" ht="69" customHeight="1" thickTop="1" thickBot="1">
      <c r="C227" s="397"/>
      <c r="D227" s="50" t="s">
        <v>127</v>
      </c>
      <c r="E227" s="549" t="s">
        <v>614</v>
      </c>
      <c r="F227" s="549"/>
      <c r="G227" s="549"/>
      <c r="H227" s="549"/>
      <c r="I227" s="549"/>
      <c r="J227" s="549"/>
      <c r="K227" s="549"/>
      <c r="L227" s="549"/>
      <c r="M227" s="549"/>
      <c r="N227" s="550"/>
    </row>
    <row r="228" spans="3:14" s="93" customFormat="1" ht="47.25" customHeight="1" thickTop="1" thickBot="1">
      <c r="C228" s="397"/>
      <c r="D228" s="50" t="s">
        <v>128</v>
      </c>
      <c r="E228" s="549" t="s">
        <v>615</v>
      </c>
      <c r="F228" s="549"/>
      <c r="G228" s="549"/>
      <c r="H228" s="549"/>
      <c r="I228" s="549"/>
      <c r="J228" s="549"/>
      <c r="K228" s="549"/>
      <c r="L228" s="549"/>
      <c r="M228" s="549"/>
      <c r="N228" s="550"/>
    </row>
    <row r="229" spans="3:14" s="93" customFormat="1" ht="48.75" customHeight="1" thickTop="1" thickBot="1">
      <c r="C229" s="397"/>
      <c r="D229" s="50" t="s">
        <v>616</v>
      </c>
      <c r="E229" s="549" t="s">
        <v>617</v>
      </c>
      <c r="F229" s="549"/>
      <c r="G229" s="549"/>
      <c r="H229" s="549"/>
      <c r="I229" s="549"/>
      <c r="J229" s="549"/>
      <c r="K229" s="549"/>
      <c r="L229" s="549"/>
      <c r="M229" s="549"/>
      <c r="N229" s="550"/>
    </row>
    <row r="230" spans="3:14" s="93" customFormat="1" ht="39.75" customHeight="1" thickTop="1" thickBot="1">
      <c r="C230" s="397"/>
      <c r="D230" s="50"/>
      <c r="E230" s="549" t="s">
        <v>618</v>
      </c>
      <c r="F230" s="549"/>
      <c r="G230" s="549"/>
      <c r="H230" s="549"/>
      <c r="I230" s="549"/>
      <c r="J230" s="549"/>
      <c r="K230" s="549"/>
      <c r="L230" s="549"/>
      <c r="M230" s="549"/>
      <c r="N230" s="550"/>
    </row>
    <row r="231" spans="3:14" s="93" customFormat="1" ht="69.75" customHeight="1" thickTop="1" thickBot="1">
      <c r="C231" s="397"/>
      <c r="D231" s="50"/>
      <c r="E231" s="549" t="s">
        <v>619</v>
      </c>
      <c r="F231" s="549"/>
      <c r="G231" s="549"/>
      <c r="H231" s="549"/>
      <c r="I231" s="549"/>
      <c r="J231" s="549"/>
      <c r="K231" s="549"/>
      <c r="L231" s="549"/>
      <c r="M231" s="549"/>
      <c r="N231" s="550"/>
    </row>
    <row r="232" spans="3:14" ht="43.5" customHeight="1" thickTop="1" thickBot="1">
      <c r="C232" s="397"/>
      <c r="D232" s="92"/>
      <c r="E232" s="549" t="s">
        <v>620</v>
      </c>
      <c r="F232" s="549"/>
      <c r="G232" s="549"/>
      <c r="H232" s="549"/>
      <c r="I232" s="549"/>
      <c r="J232" s="549"/>
      <c r="K232" s="549"/>
      <c r="L232" s="549"/>
      <c r="M232" s="549"/>
      <c r="N232" s="550"/>
    </row>
    <row r="233" spans="3:14" ht="15.75" thickTop="1" thickBot="1">
      <c r="C233" s="397"/>
      <c r="D233" s="541"/>
      <c r="E233" s="542"/>
      <c r="F233" s="542"/>
      <c r="G233" s="542"/>
      <c r="H233" s="542"/>
      <c r="I233" s="542"/>
      <c r="J233" s="542"/>
      <c r="K233" s="542"/>
      <c r="L233" s="542"/>
      <c r="M233" s="542"/>
      <c r="N233" s="543"/>
    </row>
    <row r="234" spans="3:14" ht="15" hidden="1" outlineLevel="1" thickTop="1">
      <c r="C234" s="101"/>
      <c r="D234" s="544"/>
      <c r="E234" s="544"/>
      <c r="F234" s="544"/>
      <c r="G234" s="544"/>
      <c r="H234" s="544"/>
      <c r="I234" s="544"/>
      <c r="J234" s="544"/>
      <c r="K234" s="544"/>
      <c r="L234" s="544"/>
      <c r="M234" s="544"/>
      <c r="N234" s="545"/>
    </row>
    <row r="235" spans="3:14" ht="15.75" hidden="1" outlineLevel="1" thickTop="1" thickBot="1">
      <c r="C235" s="102"/>
      <c r="D235" s="546"/>
      <c r="E235" s="546"/>
      <c r="F235" s="546"/>
      <c r="G235" s="546"/>
      <c r="H235" s="546"/>
      <c r="I235" s="546"/>
      <c r="J235" s="546"/>
      <c r="K235" s="546"/>
      <c r="L235" s="546"/>
      <c r="M235" s="546"/>
      <c r="N235" s="547"/>
    </row>
    <row r="236" spans="3:14" ht="15" collapsed="1" thickTop="1">
      <c r="C236" s="103"/>
      <c r="D236" s="548"/>
      <c r="E236" s="548"/>
      <c r="F236" s="548"/>
      <c r="G236" s="548"/>
      <c r="H236" s="548"/>
      <c r="I236" s="548"/>
      <c r="J236" s="548"/>
      <c r="K236" s="548"/>
      <c r="L236" s="548"/>
      <c r="M236" s="548"/>
      <c r="N236" s="548"/>
    </row>
    <row r="248" spans="3:14" customFormat="1">
      <c r="C248" s="104"/>
    </row>
    <row r="249" spans="3:14" customFormat="1">
      <c r="C249" s="105" t="s">
        <v>432</v>
      </c>
      <c r="J249" s="106"/>
    </row>
    <row r="250" spans="3:14" customFormat="1" ht="25.5" hidden="1" outlineLevel="1">
      <c r="C250" s="107" t="s">
        <v>433</v>
      </c>
      <c r="D250" s="76" t="s">
        <v>434</v>
      </c>
      <c r="E250" s="76" t="s">
        <v>435</v>
      </c>
      <c r="F250" s="108"/>
      <c r="J250" s="76"/>
      <c r="K250" s="76"/>
      <c r="L250" s="76"/>
      <c r="M250" s="76"/>
      <c r="N250" s="76"/>
    </row>
    <row r="251" spans="3:14" customFormat="1" ht="62.25" hidden="1" customHeight="1" outlineLevel="1">
      <c r="C251" s="107" t="s">
        <v>436</v>
      </c>
      <c r="D251" s="76" t="s">
        <v>437</v>
      </c>
      <c r="E251" s="76"/>
      <c r="F251" s="108"/>
      <c r="J251" s="76"/>
      <c r="K251" s="76"/>
      <c r="L251" s="76"/>
      <c r="M251" s="76"/>
      <c r="N251" s="76"/>
    </row>
    <row r="252" spans="3:14" customFormat="1" ht="60.75" hidden="1" customHeight="1" outlineLevel="1">
      <c r="C252" s="107" t="s">
        <v>438</v>
      </c>
      <c r="D252" s="76" t="s">
        <v>439</v>
      </c>
      <c r="E252" s="76"/>
      <c r="F252" s="108"/>
      <c r="J252" s="76"/>
      <c r="K252" s="76"/>
      <c r="L252" s="76"/>
      <c r="M252" s="76"/>
      <c r="N252" s="76"/>
    </row>
    <row r="253" spans="3:14" customFormat="1" ht="73.5" hidden="1" customHeight="1" outlineLevel="1">
      <c r="C253" s="107" t="s">
        <v>440</v>
      </c>
      <c r="D253" s="76" t="s">
        <v>441</v>
      </c>
      <c r="E253" s="76"/>
      <c r="F253" s="108"/>
      <c r="J253" s="76"/>
      <c r="K253" s="76"/>
      <c r="L253" s="76"/>
      <c r="M253" s="76"/>
      <c r="N253" s="76"/>
    </row>
    <row r="254" spans="3:14" customFormat="1" ht="56.25" hidden="1" customHeight="1" outlineLevel="1">
      <c r="C254" s="107" t="s">
        <v>442</v>
      </c>
      <c r="D254" s="76" t="s">
        <v>443</v>
      </c>
      <c r="E254" s="76"/>
      <c r="F254" s="108"/>
      <c r="J254" s="76"/>
      <c r="K254" s="76"/>
      <c r="L254" s="76"/>
      <c r="M254" s="76"/>
      <c r="N254" s="76"/>
    </row>
    <row r="255" spans="3:14" customFormat="1" ht="54" hidden="1" customHeight="1" outlineLevel="1">
      <c r="C255" s="107" t="s">
        <v>444</v>
      </c>
      <c r="D255" s="76" t="s">
        <v>445</v>
      </c>
      <c r="E255" s="76" t="s">
        <v>446</v>
      </c>
      <c r="F255" s="108"/>
      <c r="J255" s="76"/>
      <c r="K255" s="76"/>
      <c r="L255" s="76"/>
      <c r="M255" s="76"/>
      <c r="N255" s="76"/>
    </row>
    <row r="256" spans="3:14" customFormat="1" collapsed="1">
      <c r="C256" s="104"/>
    </row>
    <row r="257" spans="3:7" customFormat="1">
      <c r="C257" s="104"/>
    </row>
    <row r="258" spans="3:7">
      <c r="C258" s="104"/>
      <c r="D258"/>
      <c r="E258"/>
      <c r="F258"/>
      <c r="G258"/>
    </row>
    <row r="259" spans="3:7">
      <c r="C259" s="105" t="s">
        <v>447</v>
      </c>
      <c r="D259"/>
      <c r="E259"/>
      <c r="F259"/>
      <c r="G259"/>
    </row>
    <row r="260" spans="3:7" ht="25.5" hidden="1" outlineLevel="1">
      <c r="C260" s="107" t="s">
        <v>433</v>
      </c>
      <c r="D260" s="76" t="s">
        <v>434</v>
      </c>
      <c r="E260" s="76" t="s">
        <v>435</v>
      </c>
      <c r="F260" s="108"/>
      <c r="G260"/>
    </row>
    <row r="261" spans="3:7" ht="51" hidden="1" outlineLevel="1">
      <c r="C261" s="107" t="s">
        <v>436</v>
      </c>
      <c r="D261" s="76" t="s">
        <v>448</v>
      </c>
      <c r="E261" s="76"/>
      <c r="F261" s="108"/>
      <c r="G261"/>
    </row>
    <row r="262" spans="3:7" ht="51" hidden="1" outlineLevel="1">
      <c r="C262" s="107" t="s">
        <v>438</v>
      </c>
      <c r="D262" s="76" t="s">
        <v>449</v>
      </c>
      <c r="E262" s="76"/>
      <c r="F262" s="108"/>
      <c r="G262"/>
    </row>
    <row r="263" spans="3:7" ht="51" hidden="1" outlineLevel="1">
      <c r="C263" s="107" t="s">
        <v>440</v>
      </c>
      <c r="D263" s="76" t="s">
        <v>450</v>
      </c>
      <c r="E263" s="76"/>
      <c r="F263" s="108"/>
      <c r="G263"/>
    </row>
    <row r="264" spans="3:7" ht="51" hidden="1" outlineLevel="1">
      <c r="C264" s="107" t="s">
        <v>442</v>
      </c>
      <c r="D264" s="76" t="s">
        <v>451</v>
      </c>
      <c r="E264" s="76"/>
      <c r="F264" s="108"/>
      <c r="G264"/>
    </row>
    <row r="265" spans="3:7" ht="51" hidden="1" outlineLevel="1">
      <c r="C265" s="107" t="s">
        <v>444</v>
      </c>
      <c r="D265" s="76" t="s">
        <v>452</v>
      </c>
      <c r="E265" s="76"/>
      <c r="F265" s="108"/>
      <c r="G265"/>
    </row>
    <row r="266" spans="3:7" collapsed="1"/>
  </sheetData>
  <dataConsolidate link="1"/>
  <mergeCells count="256">
    <mergeCell ref="D233:N233"/>
    <mergeCell ref="D234:N234"/>
    <mergeCell ref="D235:N235"/>
    <mergeCell ref="D236:N236"/>
    <mergeCell ref="C224:C233"/>
    <mergeCell ref="D224:N224"/>
    <mergeCell ref="E225:N225"/>
    <mergeCell ref="E226:N226"/>
    <mergeCell ref="E227:N227"/>
    <mergeCell ref="E228:N228"/>
    <mergeCell ref="E229:N229"/>
    <mergeCell ref="E230:N230"/>
    <mergeCell ref="E231:N231"/>
    <mergeCell ref="E232:N232"/>
    <mergeCell ref="E218:N218"/>
    <mergeCell ref="E219:N219"/>
    <mergeCell ref="E220:N220"/>
    <mergeCell ref="E221:N221"/>
    <mergeCell ref="E222:N222"/>
    <mergeCell ref="E223:N223"/>
    <mergeCell ref="G210:H210"/>
    <mergeCell ref="I210:N210"/>
    <mergeCell ref="G211:H211"/>
    <mergeCell ref="I211:N211"/>
    <mergeCell ref="E212:N212"/>
    <mergeCell ref="E217:N217"/>
    <mergeCell ref="G207:H207"/>
    <mergeCell ref="I207:N207"/>
    <mergeCell ref="G208:H208"/>
    <mergeCell ref="I208:N208"/>
    <mergeCell ref="G209:H209"/>
    <mergeCell ref="I209:N209"/>
    <mergeCell ref="G204:H204"/>
    <mergeCell ref="I204:N204"/>
    <mergeCell ref="G205:H205"/>
    <mergeCell ref="I205:N205"/>
    <mergeCell ref="G206:H206"/>
    <mergeCell ref="I206:N206"/>
    <mergeCell ref="C176:C223"/>
    <mergeCell ref="D176:N176"/>
    <mergeCell ref="E177:N177"/>
    <mergeCell ref="I178:J190"/>
    <mergeCell ref="N178:N190"/>
    <mergeCell ref="E191:N191"/>
    <mergeCell ref="E192:N192"/>
    <mergeCell ref="E167:N167"/>
    <mergeCell ref="E168:N168"/>
    <mergeCell ref="E169:N169"/>
    <mergeCell ref="E170:N170"/>
    <mergeCell ref="E171:N171"/>
    <mergeCell ref="E172:N172"/>
    <mergeCell ref="C132:C175"/>
    <mergeCell ref="E193:N193"/>
    <mergeCell ref="E194:N194"/>
    <mergeCell ref="E200:N200"/>
    <mergeCell ref="G202:H202"/>
    <mergeCell ref="I202:N202"/>
    <mergeCell ref="G203:H203"/>
    <mergeCell ref="I203:N203"/>
    <mergeCell ref="E173:N173"/>
    <mergeCell ref="E174:N174"/>
    <mergeCell ref="E175:N175"/>
    <mergeCell ref="E161:N161"/>
    <mergeCell ref="E162:N162"/>
    <mergeCell ref="E163:N163"/>
    <mergeCell ref="E164:N164"/>
    <mergeCell ref="E165:N165"/>
    <mergeCell ref="E166:N166"/>
    <mergeCell ref="E155:N155"/>
    <mergeCell ref="E156:N156"/>
    <mergeCell ref="E157:N157"/>
    <mergeCell ref="E158:N158"/>
    <mergeCell ref="E159:N159"/>
    <mergeCell ref="E160:N160"/>
    <mergeCell ref="E149:N149"/>
    <mergeCell ref="E150:N150"/>
    <mergeCell ref="E151:N151"/>
    <mergeCell ref="E152:N152"/>
    <mergeCell ref="E153:N153"/>
    <mergeCell ref="E154:N154"/>
    <mergeCell ref="E143:N143"/>
    <mergeCell ref="E144:N144"/>
    <mergeCell ref="E145:N145"/>
    <mergeCell ref="E146:N146"/>
    <mergeCell ref="E147:N147"/>
    <mergeCell ref="E148:N148"/>
    <mergeCell ref="E137:N137"/>
    <mergeCell ref="E138:N138"/>
    <mergeCell ref="E139:N139"/>
    <mergeCell ref="E140:N140"/>
    <mergeCell ref="E141:N141"/>
    <mergeCell ref="E142:N142"/>
    <mergeCell ref="E125:N125"/>
    <mergeCell ref="E129:N129"/>
    <mergeCell ref="E130:N130"/>
    <mergeCell ref="E131:N131"/>
    <mergeCell ref="D132:N132"/>
    <mergeCell ref="E133:N133"/>
    <mergeCell ref="E134:N134"/>
    <mergeCell ref="D135:N135"/>
    <mergeCell ref="E136:N136"/>
    <mergeCell ref="E115:N115"/>
    <mergeCell ref="E116:N116"/>
    <mergeCell ref="E117:N117"/>
    <mergeCell ref="E118:N118"/>
    <mergeCell ref="E119:N119"/>
    <mergeCell ref="C120:C131"/>
    <mergeCell ref="D120:N120"/>
    <mergeCell ref="E121:N121"/>
    <mergeCell ref="E122:N122"/>
    <mergeCell ref="E123:N123"/>
    <mergeCell ref="C98:C119"/>
    <mergeCell ref="D98:N98"/>
    <mergeCell ref="E99:N99"/>
    <mergeCell ref="E100:N100"/>
    <mergeCell ref="E101:G101"/>
    <mergeCell ref="H101:J101"/>
    <mergeCell ref="K101:L101"/>
    <mergeCell ref="M101:N101"/>
    <mergeCell ref="J109:N109"/>
    <mergeCell ref="E110:N110"/>
    <mergeCell ref="E111:N111"/>
    <mergeCell ref="D112:N112"/>
    <mergeCell ref="E113:N113"/>
    <mergeCell ref="E114:N114"/>
    <mergeCell ref="K102:L102"/>
    <mergeCell ref="M102:N102"/>
    <mergeCell ref="E103:N103"/>
    <mergeCell ref="E105:N105"/>
    <mergeCell ref="E106:N106"/>
    <mergeCell ref="D107:D109"/>
    <mergeCell ref="E107:N107"/>
    <mergeCell ref="E108:H108"/>
    <mergeCell ref="J108:N108"/>
    <mergeCell ref="E109:H109"/>
    <mergeCell ref="E102:G102"/>
    <mergeCell ref="H102:J102"/>
    <mergeCell ref="E96:I96"/>
    <mergeCell ref="J96:N96"/>
    <mergeCell ref="E97:I97"/>
    <mergeCell ref="J97:N97"/>
    <mergeCell ref="E83:N83"/>
    <mergeCell ref="D84:N84"/>
    <mergeCell ref="E91:N91"/>
    <mergeCell ref="D92:N92"/>
    <mergeCell ref="E93:N93"/>
    <mergeCell ref="E94:N94"/>
    <mergeCell ref="C42:C97"/>
    <mergeCell ref="D42:N42"/>
    <mergeCell ref="D43:N43"/>
    <mergeCell ref="E44:N44"/>
    <mergeCell ref="E45:N45"/>
    <mergeCell ref="E46:N46"/>
    <mergeCell ref="E47:N47"/>
    <mergeCell ref="E48:N48"/>
    <mergeCell ref="E49:N49"/>
    <mergeCell ref="E50:N50"/>
    <mergeCell ref="E60:N60"/>
    <mergeCell ref="D61:N61"/>
    <mergeCell ref="E62:N62"/>
    <mergeCell ref="E70:J70"/>
    <mergeCell ref="D71:N71"/>
    <mergeCell ref="E82:N82"/>
    <mergeCell ref="E51:N51"/>
    <mergeCell ref="E52:N52"/>
    <mergeCell ref="E53:N53"/>
    <mergeCell ref="E54:N54"/>
    <mergeCell ref="D55:N55"/>
    <mergeCell ref="E59:N59"/>
    <mergeCell ref="E95:I95"/>
    <mergeCell ref="J95:N95"/>
    <mergeCell ref="K32:L32"/>
    <mergeCell ref="M32:N32"/>
    <mergeCell ref="E33:N33"/>
    <mergeCell ref="E34:N34"/>
    <mergeCell ref="D40:D41"/>
    <mergeCell ref="E40:G40"/>
    <mergeCell ref="H40:J40"/>
    <mergeCell ref="K40:L40"/>
    <mergeCell ref="M40:N40"/>
    <mergeCell ref="E41:N41"/>
    <mergeCell ref="E38:G38"/>
    <mergeCell ref="H38:J38"/>
    <mergeCell ref="K38:L38"/>
    <mergeCell ref="M38:N38"/>
    <mergeCell ref="E39:G39"/>
    <mergeCell ref="H39:J39"/>
    <mergeCell ref="K39:L39"/>
    <mergeCell ref="M39:N39"/>
    <mergeCell ref="M27:N27"/>
    <mergeCell ref="D28:D31"/>
    <mergeCell ref="E28:G31"/>
    <mergeCell ref="H28:J31"/>
    <mergeCell ref="K28:L31"/>
    <mergeCell ref="M28:N31"/>
    <mergeCell ref="C24:C41"/>
    <mergeCell ref="D24:N24"/>
    <mergeCell ref="D25:N25"/>
    <mergeCell ref="E26:G26"/>
    <mergeCell ref="H26:J26"/>
    <mergeCell ref="K26:L26"/>
    <mergeCell ref="M26:N26"/>
    <mergeCell ref="E27:G27"/>
    <mergeCell ref="H27:J27"/>
    <mergeCell ref="K27:L27"/>
    <mergeCell ref="E35:N35"/>
    <mergeCell ref="E36:N36"/>
    <mergeCell ref="E37:G37"/>
    <mergeCell ref="H37:J37"/>
    <mergeCell ref="K37:L37"/>
    <mergeCell ref="M37:N37"/>
    <mergeCell ref="E32:G32"/>
    <mergeCell ref="H32:J32"/>
    <mergeCell ref="K18:L18"/>
    <mergeCell ref="M18:N18"/>
    <mergeCell ref="E21:N21"/>
    <mergeCell ref="E22:N22"/>
    <mergeCell ref="E23:F23"/>
    <mergeCell ref="G23:H23"/>
    <mergeCell ref="I23:J23"/>
    <mergeCell ref="K23:L23"/>
    <mergeCell ref="M23:N23"/>
    <mergeCell ref="E19:F19"/>
    <mergeCell ref="G19:H19"/>
    <mergeCell ref="I19:J19"/>
    <mergeCell ref="K19:L19"/>
    <mergeCell ref="M19:N19"/>
    <mergeCell ref="E20:F20"/>
    <mergeCell ref="G20:H20"/>
    <mergeCell ref="I20:J20"/>
    <mergeCell ref="K20:L20"/>
    <mergeCell ref="M20:N20"/>
    <mergeCell ref="E11:N11"/>
    <mergeCell ref="E12:N12"/>
    <mergeCell ref="E13:N13"/>
    <mergeCell ref="E14:N14"/>
    <mergeCell ref="E15:N15"/>
    <mergeCell ref="E16:N16"/>
    <mergeCell ref="D2:N2"/>
    <mergeCell ref="D3:N3"/>
    <mergeCell ref="C4:C23"/>
    <mergeCell ref="D4:N4"/>
    <mergeCell ref="E5:N5"/>
    <mergeCell ref="E6:N6"/>
    <mergeCell ref="E7:N7"/>
    <mergeCell ref="E8:N8"/>
    <mergeCell ref="E9:N9"/>
    <mergeCell ref="E10:N10"/>
    <mergeCell ref="E17:F17"/>
    <mergeCell ref="G17:H17"/>
    <mergeCell ref="I17:J17"/>
    <mergeCell ref="K17:L17"/>
    <mergeCell ref="M17:N17"/>
    <mergeCell ref="E18:F18"/>
    <mergeCell ref="G18:H18"/>
    <mergeCell ref="I18:J18"/>
  </mergeCells>
  <printOptions horizontalCentered="1"/>
  <pageMargins left="0.35433070866141736" right="0.19685039370078741" top="0.39370078740157483" bottom="0.19685039370078741" header="0.19685039370078741" footer="0.23622047244094491"/>
  <pageSetup paperSize="9" scale="36" fitToHeight="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ПаспортРУС</vt:lpstr>
      <vt:lpstr>ПаспортEng</vt:lpstr>
      <vt:lpstr>Форма-отчета 22</vt:lpstr>
      <vt:lpstr>БП-Eng</vt:lpstr>
      <vt:lpstr>'БП-Eng'!Область_печати</vt:lpstr>
      <vt:lpstr>ПаспортEng!Область_печати</vt:lpstr>
      <vt:lpstr>ПаспортРУС!Область_печати</vt:lpstr>
      <vt:lpstr>'Форма-отчета 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Javohir O'rinov</dc:creator>
  <cp:lastModifiedBy>Nigmanov Zafar</cp:lastModifiedBy>
  <cp:lastPrinted>2021-03-26T12:53:09Z</cp:lastPrinted>
  <dcterms:created xsi:type="dcterms:W3CDTF">2021-03-10T09:36:16Z</dcterms:created>
  <dcterms:modified xsi:type="dcterms:W3CDTF">2021-03-26T14:30:02Z</dcterms:modified>
</cp:coreProperties>
</file>