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WORK\CRP\АПИИ\АПИИ янв-фев 2021\202-234 январь-февраль\2. Готовые\Кремневые пластины\"/>
    </mc:Choice>
  </mc:AlternateContent>
  <xr:revisionPtr revIDLastSave="0" documentId="13_ncr:1_{1CC91A1E-D9B3-4D3C-AC94-B13A178A0497}" xr6:coauthVersionLast="44" xr6:coauthVersionMax="44" xr10:uidLastSave="{00000000-0000-0000-0000-000000000000}"/>
  <bookViews>
    <workbookView xWindow="-120" yWindow="-120" windowWidth="29040" windowHeight="15840" xr2:uid="{3DEA7093-957C-485D-90DF-CBFB6FAAF246}"/>
  </bookViews>
  <sheets>
    <sheet name="ПаспортРУС" sheetId="1" r:id="rId1"/>
    <sheet name="ПаспортEng" sheetId="2" r:id="rId2"/>
    <sheet name="Форма-отчета 22" sheetId="3" r:id="rId3"/>
    <sheet name="БП-Eng"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 localSheetId="3">#REF!</definedName>
    <definedName name="\" localSheetId="2">#REF!</definedName>
    <definedName name="\">#REF!</definedName>
    <definedName name="\a">#N/A</definedName>
    <definedName name="\b">#N/A</definedName>
    <definedName name="\p">#N/A</definedName>
    <definedName name="\z">#N/A</definedName>
    <definedName name="_????" localSheetId="3">#REF!</definedName>
    <definedName name="_????" localSheetId="2">#REF!</definedName>
    <definedName name="_????">#REF!</definedName>
    <definedName name="__????" localSheetId="3">#REF!</definedName>
    <definedName name="__????" localSheetId="2">#REF!</definedName>
    <definedName name="__????">#REF!</definedName>
    <definedName name="_____________________________________xlfn.BAHTTEXT" hidden="1">#NAME?</definedName>
    <definedName name="____________________________________xlfn.BAHTTEXT" hidden="1">#NAME?</definedName>
    <definedName name="___________________________________xlfn.BAHTTEXT" hidden="1">#NAME?</definedName>
    <definedName name="__________________________________a12" localSheetId="3" hidden="1">{"'Monthly 1997'!$A$3:$S$89"}</definedName>
    <definedName name="__________________________________a12" localSheetId="2" hidden="1">{"'Monthly 1997'!$A$3:$S$89"}</definedName>
    <definedName name="__________________________________a12" hidden="1">{"'Monthly 1997'!$A$3:$S$89"}</definedName>
    <definedName name="__________________________________xlfn.BAHTTEXT" hidden="1">#NAME?</definedName>
    <definedName name="_________________________________xlfn.BAHTTEXT" hidden="1">#NAME?</definedName>
    <definedName name="________________________________A1" localSheetId="3" hidden="1">#REF!</definedName>
    <definedName name="________________________________A1" localSheetId="2" hidden="1">#REF!</definedName>
    <definedName name="________________________________A1" hidden="1">#REF!</definedName>
    <definedName name="________________________________a12" localSheetId="3" hidden="1">{"'Monthly 1997'!$A$3:$S$89"}</definedName>
    <definedName name="________________________________a12" localSheetId="2" hidden="1">{"'Monthly 1997'!$A$3:$S$89"}</definedName>
    <definedName name="________________________________a12" hidden="1">{"'Monthly 1997'!$A$3:$S$89"}</definedName>
    <definedName name="________________________________xlfn.BAHTTEXT" hidden="1">#NAME?</definedName>
    <definedName name="_______________________________A1" localSheetId="3" hidden="1">#REF!</definedName>
    <definedName name="_______________________________A1" localSheetId="2" hidden="1">#REF!</definedName>
    <definedName name="_______________________________A1" hidden="1">#REF!</definedName>
    <definedName name="_______________________________xlfn.BAHTTEXT" hidden="1">#NAME?</definedName>
    <definedName name="______________________________a12" localSheetId="3" hidden="1">{"'Monthly 1997'!$A$3:$S$89"}</definedName>
    <definedName name="______________________________a12" localSheetId="2" hidden="1">{"'Monthly 1997'!$A$3:$S$89"}</definedName>
    <definedName name="______________________________a12" hidden="1">{"'Monthly 1997'!$A$3:$S$89"}</definedName>
    <definedName name="______________________________xlfn.BAHTTEXT" hidden="1">#NAME?</definedName>
    <definedName name="_____________________________A1" localSheetId="3" hidden="1">#REF!</definedName>
    <definedName name="_____________________________A1" localSheetId="2" hidden="1">#REF!</definedName>
    <definedName name="_____________________________A1" hidden="1">#REF!</definedName>
    <definedName name="_____________________________xlfn.BAHTTEXT" hidden="1">#NAME?</definedName>
    <definedName name="____________________________A1" localSheetId="3" hidden="1">#REF!</definedName>
    <definedName name="____________________________A1" localSheetId="2" hidden="1">#REF!</definedName>
    <definedName name="____________________________A1" hidden="1">#REF!</definedName>
    <definedName name="____________________________a12" localSheetId="3" hidden="1">{"'Monthly 1997'!$A$3:$S$89"}</definedName>
    <definedName name="____________________________a12" localSheetId="2" hidden="1">{"'Monthly 1997'!$A$3:$S$89"}</definedName>
    <definedName name="____________________________a12" hidden="1">{"'Monthly 1997'!$A$3:$S$89"}</definedName>
    <definedName name="____________________________xlfn.BAHTTEXT" hidden="1">#NAME?</definedName>
    <definedName name="___________________________xlfn.BAHTTEXT" hidden="1">#NAME?</definedName>
    <definedName name="__________________________A1" localSheetId="3" hidden="1">#REF!</definedName>
    <definedName name="__________________________A1" localSheetId="2" hidden="1">#REF!</definedName>
    <definedName name="__________________________A1" hidden="1">#REF!</definedName>
    <definedName name="__________________________a12" localSheetId="3" hidden="1">{"'Monthly 1997'!$A$3:$S$89"}</definedName>
    <definedName name="__________________________a12" localSheetId="2" hidden="1">{"'Monthly 1997'!$A$3:$S$89"}</definedName>
    <definedName name="__________________________a12" hidden="1">{"'Monthly 1997'!$A$3:$S$89"}</definedName>
    <definedName name="__________________________xlfn.BAHTTEXT" hidden="1">#NAME?</definedName>
    <definedName name="_________________________A1" localSheetId="3" hidden="1">#REF!</definedName>
    <definedName name="_________________________A1" localSheetId="2" hidden="1">#REF!</definedName>
    <definedName name="_________________________A1" hidden="1">#REF!</definedName>
    <definedName name="_________________________a12" localSheetId="3" hidden="1">{"'Monthly 1997'!$A$3:$S$89"}</definedName>
    <definedName name="_________________________a12" localSheetId="2" hidden="1">{"'Monthly 1997'!$A$3:$S$89"}</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xlfn.BAHTTEXT" hidden="1">#NAME?</definedName>
    <definedName name="________________________A1" localSheetId="3" hidden="1">#REF!</definedName>
    <definedName name="________________________A1" localSheetId="2" hidden="1">#REF!</definedName>
    <definedName name="________________________A1" hidden="1">#REF!</definedName>
    <definedName name="________________________A65900">#REF!</definedName>
    <definedName name="________________________xlfn.BAHTTEXT" hidden="1">#NAME?</definedName>
    <definedName name="_______________________A1" localSheetId="3" hidden="1">#REF!</definedName>
    <definedName name="_______________________A1" localSheetId="2" hidden="1">#REF!</definedName>
    <definedName name="_______________________A1" hidden="1">#REF!</definedName>
    <definedName name="_______________________A65555">#REF!</definedName>
    <definedName name="_______________________A65655">#REF!</definedName>
    <definedName name="_______________________A65900">#REF!</definedName>
    <definedName name="_______________________xlfn.BAHTTEXT" hidden="1">#NAME?</definedName>
    <definedName name="______________________A1" localSheetId="3" hidden="1">#REF!</definedName>
    <definedName name="______________________A1" localSheetId="2" hidden="1">#REF!</definedName>
    <definedName name="______________________A1" hidden="1">#REF!</definedName>
    <definedName name="______________________A65555">#REF!</definedName>
    <definedName name="______________________A65655">#REF!</definedName>
    <definedName name="______________________A65900">#REF!</definedName>
    <definedName name="______________________day3">#REF!</definedName>
    <definedName name="______________________day4">#REF!</definedName>
    <definedName name="______________________xlfn.BAHTTEXT" hidden="1">#NAME?</definedName>
    <definedName name="_____________________A1" localSheetId="3" hidden="1">#REF!</definedName>
    <definedName name="_____________________A1" localSheetId="2" hidden="1">#REF!</definedName>
    <definedName name="_____________________A1" hidden="1">#REF!</definedName>
    <definedName name="_____________________a12" localSheetId="3" hidden="1">{"'Monthly 1997'!$A$3:$S$89"}</definedName>
    <definedName name="_____________________a12" localSheetId="2" hidden="1">{"'Monthly 1997'!$A$3:$S$89"}</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day3">#REF!</definedName>
    <definedName name="_____________________day4">#REF!</definedName>
    <definedName name="_____________________xlfn.BAHTTEXT" hidden="1">#NAME?</definedName>
    <definedName name="____________________A1" localSheetId="3" hidden="1">#REF!</definedName>
    <definedName name="____________________A1" localSheetId="2" hidden="1">#REF!</definedName>
    <definedName name="____________________A1" hidden="1">#REF!</definedName>
    <definedName name="____________________a12" localSheetId="3" hidden="1">{"'Monthly 1997'!$A$3:$S$89"}</definedName>
    <definedName name="____________________a12" localSheetId="2" hidden="1">{"'Monthly 1997'!$A$3:$S$89"}</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day3">#REF!</definedName>
    <definedName name="____________________day4">#REF!</definedName>
    <definedName name="____________________xlfn.BAHTTEXT" hidden="1">#NAME?</definedName>
    <definedName name="___________________A1" localSheetId="3" hidden="1">#REF!</definedName>
    <definedName name="___________________A1" localSheetId="2" hidden="1">#REF!</definedName>
    <definedName name="___________________A1" hidden="1">#REF!</definedName>
    <definedName name="___________________a12" localSheetId="3" hidden="1">{"'Monthly 1997'!$A$3:$S$89"}</definedName>
    <definedName name="___________________a12" localSheetId="2" hidden="1">{"'Monthly 1997'!$A$3:$S$89"}</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#REF!</definedName>
    <definedName name="___________________day3">#REF!</definedName>
    <definedName name="___________________day4">#REF!</definedName>
    <definedName name="___________________xlfn.BAHTTEXT" hidden="1">#NAME?</definedName>
    <definedName name="__________________A1" localSheetId="3" hidden="1">#REF!</definedName>
    <definedName name="__________________A1" localSheetId="2" hidden="1">#REF!</definedName>
    <definedName name="__________________A1" hidden="1">#REF!</definedName>
    <definedName name="__________________a12" localSheetId="3" hidden="1">{"'Monthly 1997'!$A$3:$S$89"}</definedName>
    <definedName name="__________________a12" localSheetId="2" hidden="1">{"'Monthly 1997'!$A$3:$S$89"}</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#N/A</definedName>
    <definedName name="__________________day3">#REF!</definedName>
    <definedName name="__________________day4">#REF!</definedName>
    <definedName name="__________________xlfn.BAHTTEXT" hidden="1">#NAME?</definedName>
    <definedName name="_________________A1" localSheetId="3" hidden="1">#REF!</definedName>
    <definedName name="_________________A1" localSheetId="2" hidden="1">#REF!</definedName>
    <definedName name="_________________A1" hidden="1">#REF!</definedName>
    <definedName name="_________________a12" localSheetId="3" hidden="1">{"'Monthly 1997'!$A$3:$S$89"}</definedName>
    <definedName name="_________________a12" localSheetId="2" hidden="1">{"'Monthly 1997'!$A$3:$S$89"}</definedName>
    <definedName name="_________________a12" hidden="1">{"'Monthly 1997'!$A$3:$S$89"}</definedName>
    <definedName name="_________________A65555">#REF!</definedName>
    <definedName name="_________________A65655">#REF!</definedName>
    <definedName name="_________________A65900">#REF!</definedName>
    <definedName name="_________________A999999">#N/A</definedName>
    <definedName name="_________________day3">#REF!</definedName>
    <definedName name="_________________day4">#REF!</definedName>
    <definedName name="_________________xlfn.BAHTTEXT" hidden="1">#NAME?</definedName>
    <definedName name="________________A1" localSheetId="3" hidden="1">#REF!</definedName>
    <definedName name="________________A1" localSheetId="2" hidden="1">#REF!</definedName>
    <definedName name="________________A1" hidden="1">#REF!</definedName>
    <definedName name="________________a12" localSheetId="3" hidden="1">{"'Monthly 1997'!$A$3:$S$89"}</definedName>
    <definedName name="________________a12" localSheetId="2" hidden="1">{"'Monthly 1997'!$A$3:$S$89"}</definedName>
    <definedName name="________________a12" hidden="1">{"'Monthly 1997'!$A$3:$S$89"}</definedName>
    <definedName name="________________A65555">#REF!</definedName>
    <definedName name="________________A65655">#REF!</definedName>
    <definedName name="________________A65900">#REF!</definedName>
    <definedName name="________________A999999">#N/A</definedName>
    <definedName name="________________day3">#REF!</definedName>
    <definedName name="________________day4">#REF!</definedName>
    <definedName name="________________xlfn.BAHTTEXT" hidden="1">#NAME?</definedName>
    <definedName name="_______________a12" localSheetId="3" hidden="1">{"'Monthly 1997'!$A$3:$S$89"}</definedName>
    <definedName name="_______________a12" localSheetId="2" hidden="1">{"'Monthly 1997'!$A$3:$S$89"}</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day3">#REF!</definedName>
    <definedName name="_______________day4">#REF!</definedName>
    <definedName name="_______________xlfn.BAHTTEXT" hidden="1">#NAME?</definedName>
    <definedName name="______________A1" localSheetId="3" hidden="1">#REF!</definedName>
    <definedName name="______________A1" localSheetId="2" hidden="1">#REF!</definedName>
    <definedName name="______________A1" hidden="1">#REF!</definedName>
    <definedName name="______________A65555">#REF!</definedName>
    <definedName name="______________A65655">#REF!</definedName>
    <definedName name="______________A65900">#REF!</definedName>
    <definedName name="______________A999999">#N/A</definedName>
    <definedName name="______________day3">#REF!</definedName>
    <definedName name="______________day4">#REF!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xlfn.BAHTTEXT" hidden="1">#NAME?</definedName>
    <definedName name="_____________A1" localSheetId="3" hidden="1">#REF!</definedName>
    <definedName name="_____________A1" localSheetId="2" hidden="1">#REF!</definedName>
    <definedName name="_____________A1" hidden="1">#REF!</definedName>
    <definedName name="_____________a12" localSheetId="3" hidden="1">{"'Monthly 1997'!$A$3:$S$89"}</definedName>
    <definedName name="_____________a12" localSheetId="2" hidden="1">{"'Monthly 1997'!$A$3:$S$89"}</definedName>
    <definedName name="_____________a12" hidden="1">{"'Monthly 1997'!$A$3:$S$89"}</definedName>
    <definedName name="_____________A65555">#REF!</definedName>
    <definedName name="_____________A65655">#REF!</definedName>
    <definedName name="_____________A65900">#REF!</definedName>
    <definedName name="_____________A999999">#N/A</definedName>
    <definedName name="_____________day3">#REF!</definedName>
    <definedName name="_____________day4">#REF!</definedName>
    <definedName name="_____________Per2">#N/A</definedName>
    <definedName name="_____________Tit1">#N/A</definedName>
    <definedName name="_____________Tit2">#N/A</definedName>
    <definedName name="_____________Tit3">#N/A</definedName>
    <definedName name="_____________Tit4">#N/A</definedName>
    <definedName name="_____________xlfn.BAHTTEXT" hidden="1">#NAME?</definedName>
    <definedName name="____________A1" localSheetId="3" hidden="1">#REF!</definedName>
    <definedName name="____________A1" localSheetId="2" hidden="1">#REF!</definedName>
    <definedName name="____________A1" hidden="1">#REF!</definedName>
    <definedName name="____________a12" localSheetId="3" hidden="1">{"'Monthly 1997'!$A$3:$S$89"}</definedName>
    <definedName name="____________a12" localSheetId="2" hidden="1">{"'Monthly 1997'!$A$3:$S$89"}</definedName>
    <definedName name="____________a12" hidden="1">{"'Monthly 1997'!$A$3:$S$89"}</definedName>
    <definedName name="____________A65555">#REF!</definedName>
    <definedName name="____________A65655">#REF!</definedName>
    <definedName name="____________A65900">#REF!</definedName>
    <definedName name="____________A999999">#N/A</definedName>
    <definedName name="____________day3">#REF!</definedName>
    <definedName name="____________day4">#REF!</definedName>
    <definedName name="____________Per2">#N/A</definedName>
    <definedName name="____________Tit1">#N/A</definedName>
    <definedName name="____________Tit2">#N/A</definedName>
    <definedName name="____________Tit3">#N/A</definedName>
    <definedName name="____________Tit4">#N/A</definedName>
    <definedName name="____________xlfn.BAHTTEXT" hidden="1">#NAME?</definedName>
    <definedName name="___________A1" localSheetId="3" hidden="1">#REF!</definedName>
    <definedName name="___________A1" localSheetId="2" hidden="1">#REF!</definedName>
    <definedName name="___________A1" hidden="1">#REF!</definedName>
    <definedName name="___________a12" localSheetId="3" hidden="1">{"'Monthly 1997'!$A$3:$S$89"}</definedName>
    <definedName name="___________a12" localSheetId="2" hidden="1">{"'Monthly 1997'!$A$3:$S$89"}</definedName>
    <definedName name="___________a12" hidden="1">{"'Monthly 1997'!$A$3:$S$89"}</definedName>
    <definedName name="___________A20">#REF!</definedName>
    <definedName name="___________A65555">#REF!</definedName>
    <definedName name="___________A65655">#REF!</definedName>
    <definedName name="___________A65900">#REF!</definedName>
    <definedName name="___________A999999">#N/A</definedName>
    <definedName name="___________day3">#REF!</definedName>
    <definedName name="___________day4">#REF!</definedName>
    <definedName name="___________Per2">#N/A</definedName>
    <definedName name="___________Tit1">#N/A</definedName>
    <definedName name="___________Tit2">#N/A</definedName>
    <definedName name="___________Tit3">#N/A</definedName>
    <definedName name="___________Tit4">#N/A</definedName>
    <definedName name="___________xlfn.BAHTTEXT" hidden="1">#NAME?</definedName>
    <definedName name="__________A1" localSheetId="3" hidden="1">#REF!</definedName>
    <definedName name="__________A1" localSheetId="2" hidden="1">#REF!</definedName>
    <definedName name="__________A1" hidden="1">#REF!</definedName>
    <definedName name="__________a12" localSheetId="3" hidden="1">{"'Monthly 1997'!$A$3:$S$89"}</definedName>
    <definedName name="__________a12" localSheetId="2" hidden="1">{"'Monthly 1997'!$A$3:$S$89"}</definedName>
    <definedName name="__________a12" hidden="1">{"'Monthly 1997'!$A$3:$S$89"}</definedName>
    <definedName name="__________A20">#REF!</definedName>
    <definedName name="__________A65555">#REF!</definedName>
    <definedName name="__________A65655">#REF!</definedName>
    <definedName name="__________A65900">#REF!</definedName>
    <definedName name="__________A999999">#N/A</definedName>
    <definedName name="__________day3">#REF!</definedName>
    <definedName name="__________day4">#REF!</definedName>
    <definedName name="__________Per2">#N/A</definedName>
    <definedName name="__________Tit1">#N/A</definedName>
    <definedName name="__________Tit2">#N/A</definedName>
    <definedName name="__________Tit3">#N/A</definedName>
    <definedName name="__________Tit4">#N/A</definedName>
    <definedName name="__________xlfn.BAHTTEXT" hidden="1">#NAME?</definedName>
    <definedName name="_________A1" localSheetId="3" hidden="1">#REF!</definedName>
    <definedName name="_________A1" localSheetId="2" hidden="1">#REF!</definedName>
    <definedName name="_________A1" hidden="1">#REF!</definedName>
    <definedName name="_________a12" localSheetId="3" hidden="1">{"'Monthly 1997'!$A$3:$S$89"}</definedName>
    <definedName name="_________a12" localSheetId="2" hidden="1">{"'Monthly 1997'!$A$3:$S$89"}</definedName>
    <definedName name="_________a12" hidden="1">{"'Monthly 1997'!$A$3:$S$89"}</definedName>
    <definedName name="_________A20">#REF!</definedName>
    <definedName name="_________A65555">#REF!</definedName>
    <definedName name="_________A65655">#REF!</definedName>
    <definedName name="_________A65900">#REF!</definedName>
    <definedName name="_________A999999">#N/A</definedName>
    <definedName name="_________day3">#REF!</definedName>
    <definedName name="_________day4">#REF!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Per2">#N/A</definedName>
    <definedName name="_________Tit1">#N/A</definedName>
    <definedName name="_________Tit2">#N/A</definedName>
    <definedName name="_________Tit3">#N/A</definedName>
    <definedName name="_________Tit4">#N/A</definedName>
    <definedName name="_________xlfn.BAHTTEXT" hidden="1">#NAME?</definedName>
    <definedName name="________A1" localSheetId="3" hidden="1">#REF!</definedName>
    <definedName name="________A1" localSheetId="2" hidden="1">#REF!</definedName>
    <definedName name="________A1" hidden="1">#REF!</definedName>
    <definedName name="________a12" localSheetId="3" hidden="1">{"'Monthly 1997'!$A$3:$S$89"}</definedName>
    <definedName name="________a12" localSheetId="2" hidden="1">{"'Monthly 1997'!$A$3:$S$89"}</definedName>
    <definedName name="________a12" hidden="1">{"'Monthly 1997'!$A$3:$S$89"}</definedName>
    <definedName name="________A20">#REF!</definedName>
    <definedName name="________A65555">#REF!</definedName>
    <definedName name="________A65655">#REF!</definedName>
    <definedName name="________A65900">#REF!</definedName>
    <definedName name="________A999999">#N/A</definedName>
    <definedName name="________day3">#REF!</definedName>
    <definedName name="________day4">#REF!</definedName>
    <definedName name="________Per2">#N/A</definedName>
    <definedName name="________Tit1">#N/A</definedName>
    <definedName name="________Tit2">#N/A</definedName>
    <definedName name="________Tit3">#N/A</definedName>
    <definedName name="________Tit4">#N/A</definedName>
    <definedName name="________xlfn.BAHTTEXT" hidden="1">#NAME?</definedName>
    <definedName name="_______A1" localSheetId="3" hidden="1">#REF!</definedName>
    <definedName name="_______A1" localSheetId="2" hidden="1">#REF!</definedName>
    <definedName name="_______A1" hidden="1">#REF!</definedName>
    <definedName name="_______a12" localSheetId="3" hidden="1">{"'Monthly 1997'!$A$3:$S$89"}</definedName>
    <definedName name="_______a12" localSheetId="2" hidden="1">{"'Monthly 1997'!$A$3:$S$89"}</definedName>
    <definedName name="_______a12" hidden="1">{"'Monthly 1997'!$A$3:$S$89"}</definedName>
    <definedName name="_______A20">#REF!</definedName>
    <definedName name="_______A65555">#REF!</definedName>
    <definedName name="_______A65655">#REF!</definedName>
    <definedName name="_______A65900">#REF!</definedName>
    <definedName name="_______A999999">#N/A</definedName>
    <definedName name="_______AT1" localSheetId="3" hidden="1">{#N/A,#N/A,FALSE,"인원";#N/A,#N/A,FALSE,"비용2";#N/A,#N/A,FALSE,"비용1";#N/A,#N/A,FALSE,"비용";#N/A,#N/A,FALSE,"보증2";#N/A,#N/A,FALSE,"보증1";#N/A,#N/A,FALSE,"보증";#N/A,#N/A,FALSE,"손익1";#N/A,#N/A,FALSE,"손익";#N/A,#N/A,FALSE,"부서별매출";#N/A,#N/A,FALSE,"매출"}</definedName>
    <definedName name="_______AT1" localSheetId="2" hidden="1">{#N/A,#N/A,FALSE,"인원";#N/A,#N/A,FALSE,"비용2";#N/A,#N/A,FALSE,"비용1";#N/A,#N/A,FALSE,"비용";#N/A,#N/A,FALSE,"보증2";#N/A,#N/A,FALSE,"보증1";#N/A,#N/A,FALSE,"보증";#N/A,#N/A,FALSE,"손익1";#N/A,#N/A,FALSE,"손익";#N/A,#N/A,FALSE,"부서별매출";#N/A,#N/A,FALSE,"매출"}</definedName>
    <definedName name="_______AT1" hidden="1">{#N/A,#N/A,FALSE,"인원";#N/A,#N/A,FALSE,"비용2";#N/A,#N/A,FALSE,"비용1";#N/A,#N/A,FALSE,"비용";#N/A,#N/A,FALSE,"보증2";#N/A,#N/A,FALSE,"보증1";#N/A,#N/A,FALSE,"보증";#N/A,#N/A,FALSE,"손익1";#N/A,#N/A,FALSE,"손익";#N/A,#N/A,FALSE,"부서별매출";#N/A,#N/A,FALSE,"매출"}</definedName>
    <definedName name="_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localSheetId="3" hidden="1">{#N/A,#N/A,FALSE,"인원";#N/A,#N/A,FALSE,"비용2";#N/A,#N/A,FALSE,"비용1";#N/A,#N/A,FALSE,"비용";#N/A,#N/A,FALSE,"보증2";#N/A,#N/A,FALSE,"보증1";#N/A,#N/A,FALSE,"보증";#N/A,#N/A,FALSE,"손익1";#N/A,#N/A,FALSE,"손익";#N/A,#N/A,FALSE,"부서별매출";#N/A,#N/A,FALSE,"매출"}</definedName>
    <definedName name="_______AT3" localSheetId="2" hidden="1">{#N/A,#N/A,FALSE,"인원";#N/A,#N/A,FALSE,"비용2";#N/A,#N/A,FALSE,"비용1";#N/A,#N/A,FALSE,"비용";#N/A,#N/A,FALSE,"보증2";#N/A,#N/A,FALSE,"보증1";#N/A,#N/A,FALSE,"보증";#N/A,#N/A,FALSE,"손익1";#N/A,#N/A,FALSE,"손익";#N/A,#N/A,FALSE,"부서별매출";#N/A,#N/A,FALSE,"매출"}</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day3">#REF!</definedName>
    <definedName name="_______day4">#REF!</definedName>
    <definedName name="_______J200" localSheetId="3" hidden="1">{#N/A,#N/A,FALSE,"인원";#N/A,#N/A,FALSE,"비용2";#N/A,#N/A,FALSE,"비용1";#N/A,#N/A,FALSE,"비용";#N/A,#N/A,FALSE,"보증2";#N/A,#N/A,FALSE,"보증1";#N/A,#N/A,FALSE,"보증";#N/A,#N/A,FALSE,"손익1";#N/A,#N/A,FALSE,"손익";#N/A,#N/A,FALSE,"부서별매출";#N/A,#N/A,FALSE,"매출"}</definedName>
    <definedName name="_______J200" localSheetId="2" hidden="1">{#N/A,#N/A,FALSE,"인원";#N/A,#N/A,FALSE,"비용2";#N/A,#N/A,FALSE,"비용1";#N/A,#N/A,FALSE,"비용";#N/A,#N/A,FALSE,"보증2";#N/A,#N/A,FALSE,"보증1";#N/A,#N/A,FALSE,"보증";#N/A,#N/A,FALSE,"손익1";#N/A,#N/A,FALSE,"손익";#N/A,#N/A,FALSE,"부서별매출";#N/A,#N/A,FALSE,"매출"}</definedName>
    <definedName name="_______J200" hidden="1">{#N/A,#N/A,FALSE,"인원";#N/A,#N/A,FALSE,"비용2";#N/A,#N/A,FALSE,"비용1";#N/A,#N/A,FALSE,"비용";#N/A,#N/A,FALSE,"보증2";#N/A,#N/A,FALSE,"보증1";#N/A,#N/A,FALSE,"보증";#N/A,#N/A,FALSE,"손익1";#N/A,#N/A,FALSE,"손익";#N/A,#N/A,FALSE,"부서별매출";#N/A,#N/A,FALSE,"매출"}</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Per2">#N/A</definedName>
    <definedName name="_______Tit1">#N/A</definedName>
    <definedName name="_______Tit2">#N/A</definedName>
    <definedName name="_______Tit3">#N/A</definedName>
    <definedName name="_______Tit4">#N/A</definedName>
    <definedName name="_______top1" localSheetId="3">{30,140,350,160,"",""}</definedName>
    <definedName name="_______top1" localSheetId="2">{30,140,350,160,"",""}</definedName>
    <definedName name="_______top1">{30,140,350,160,"",""}</definedName>
    <definedName name="_______tt1" localSheetId="3" hidden="1">{#N/A,#N/A,TRUE,"일정"}</definedName>
    <definedName name="_______tt1" localSheetId="2" hidden="1">{#N/A,#N/A,TRUE,"일정"}</definedName>
    <definedName name="_______tt1" hidden="1">{#N/A,#N/A,TRUE,"일정"}</definedName>
    <definedName name="_______xlfn.BAHTTEXT" hidden="1">#NAME?</definedName>
    <definedName name="______A1" localSheetId="3" hidden="1">#REF!</definedName>
    <definedName name="______A1" localSheetId="2" hidden="1">#REF!</definedName>
    <definedName name="______A1" hidden="1">#REF!</definedName>
    <definedName name="______a12" localSheetId="3" hidden="1">{"'Monthly 1997'!$A$3:$S$89"}</definedName>
    <definedName name="______a12" localSheetId="2" hidden="1">{"'Monthly 1997'!$A$3:$S$89"}</definedName>
    <definedName name="______a12" hidden="1">{"'Monthly 1997'!$A$3:$S$89"}</definedName>
    <definedName name="______A20">#REF!</definedName>
    <definedName name="______A65555">#REF!</definedName>
    <definedName name="______A65655">#REF!</definedName>
    <definedName name="______A65900">#REF!</definedName>
    <definedName name="______A999999">#N/A</definedName>
    <definedName name="______AT1" localSheetId="3" hidden="1">{#N/A,#N/A,FALSE,"인원";#N/A,#N/A,FALSE,"비용2";#N/A,#N/A,FALSE,"비용1";#N/A,#N/A,FALSE,"비용";#N/A,#N/A,FALSE,"보증2";#N/A,#N/A,FALSE,"보증1";#N/A,#N/A,FALSE,"보증";#N/A,#N/A,FALSE,"손익1";#N/A,#N/A,FALSE,"손익";#N/A,#N/A,FALSE,"부서별매출";#N/A,#N/A,FALSE,"매출"}</definedName>
    <definedName name="______AT1" localSheetId="2" hidden="1">{#N/A,#N/A,FALSE,"인원";#N/A,#N/A,FALSE,"비용2";#N/A,#N/A,FALSE,"비용1";#N/A,#N/A,FALSE,"비용";#N/A,#N/A,FALSE,"보증2";#N/A,#N/A,FALSE,"보증1";#N/A,#N/A,FALSE,"보증";#N/A,#N/A,FALSE,"손익1";#N/A,#N/A,FALSE,"손익";#N/A,#N/A,FALSE,"부서별매출";#N/A,#N/A,FALSE,"매출"}</definedName>
    <definedName name="______AT1" hidden="1">{#N/A,#N/A,FALSE,"인원";#N/A,#N/A,FALSE,"비용2";#N/A,#N/A,FALSE,"비용1";#N/A,#N/A,FALSE,"비용";#N/A,#N/A,FALSE,"보증2";#N/A,#N/A,FALSE,"보증1";#N/A,#N/A,FALSE,"보증";#N/A,#N/A,FALSE,"손익1";#N/A,#N/A,FALSE,"손익";#N/A,#N/A,FALSE,"부서별매출";#N/A,#N/A,FALSE,"매출"}</definedName>
    <definedName name="_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localSheetId="3" hidden="1">{#N/A,#N/A,FALSE,"인원";#N/A,#N/A,FALSE,"비용2";#N/A,#N/A,FALSE,"비용1";#N/A,#N/A,FALSE,"비용";#N/A,#N/A,FALSE,"보증2";#N/A,#N/A,FALSE,"보증1";#N/A,#N/A,FALSE,"보증";#N/A,#N/A,FALSE,"손익1";#N/A,#N/A,FALSE,"손익";#N/A,#N/A,FALSE,"부서별매출";#N/A,#N/A,FALSE,"매출"}</definedName>
    <definedName name="______AT3" localSheetId="2" hidden="1">{#N/A,#N/A,FALSE,"인원";#N/A,#N/A,FALSE,"비용2";#N/A,#N/A,FALSE,"비용1";#N/A,#N/A,FALSE,"비용";#N/A,#N/A,FALSE,"보증2";#N/A,#N/A,FALSE,"보증1";#N/A,#N/A,FALSE,"보증";#N/A,#N/A,FALSE,"손익1";#N/A,#N/A,FALSE,"손익";#N/A,#N/A,FALSE,"부서별매출";#N/A,#N/A,FALSE,"매출"}</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day3">#REF!</definedName>
    <definedName name="______day4">#REF!</definedName>
    <definedName name="______J200" localSheetId="3" hidden="1">{#N/A,#N/A,FALSE,"인원";#N/A,#N/A,FALSE,"비용2";#N/A,#N/A,FALSE,"비용1";#N/A,#N/A,FALSE,"비용";#N/A,#N/A,FALSE,"보증2";#N/A,#N/A,FALSE,"보증1";#N/A,#N/A,FALSE,"보증";#N/A,#N/A,FALSE,"손익1";#N/A,#N/A,FALSE,"손익";#N/A,#N/A,FALSE,"부서별매출";#N/A,#N/A,FALSE,"매출"}</definedName>
    <definedName name="______J200" localSheetId="2" hidden="1">{#N/A,#N/A,FALSE,"인원";#N/A,#N/A,FALSE,"비용2";#N/A,#N/A,FALSE,"비용1";#N/A,#N/A,FALSE,"비용";#N/A,#N/A,FALSE,"보증2";#N/A,#N/A,FALSE,"보증1";#N/A,#N/A,FALSE,"보증";#N/A,#N/A,FALSE,"손익1";#N/A,#N/A,FALSE,"손익";#N/A,#N/A,FALSE,"부서별매출";#N/A,#N/A,FALSE,"매출"}</definedName>
    <definedName name="______J200" hidden="1">{#N/A,#N/A,FALSE,"인원";#N/A,#N/A,FALSE,"비용2";#N/A,#N/A,FALSE,"비용1";#N/A,#N/A,FALSE,"비용";#N/A,#N/A,FALSE,"보증2";#N/A,#N/A,FALSE,"보증1";#N/A,#N/A,FALSE,"보증";#N/A,#N/A,FALSE,"손익1";#N/A,#N/A,FALSE,"손익";#N/A,#N/A,FALSE,"부서별매출";#N/A,#N/A,FALSE,"매출"}</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Per2">#N/A</definedName>
    <definedName name="______Tit1">#N/A</definedName>
    <definedName name="______Tit2">#N/A</definedName>
    <definedName name="______Tit3">#N/A</definedName>
    <definedName name="______Tit4">#N/A</definedName>
    <definedName name="______top1" localSheetId="3">{30,140,350,160,"",""}</definedName>
    <definedName name="______top1" localSheetId="2">{30,140,350,160,"",""}</definedName>
    <definedName name="______top1">{30,140,350,160,"",""}</definedName>
    <definedName name="______tt1" localSheetId="3" hidden="1">{#N/A,#N/A,TRUE,"일정"}</definedName>
    <definedName name="______tt1" localSheetId="2" hidden="1">{#N/A,#N/A,TRUE,"일정"}</definedName>
    <definedName name="______tt1" hidden="1">{#N/A,#N/A,TRUE,"일정"}</definedName>
    <definedName name="______xlfn.BAHTTEXT" hidden="1">#NAME?</definedName>
    <definedName name="_____A1" localSheetId="3" hidden="1">#REF!</definedName>
    <definedName name="_____A1" localSheetId="2" hidden="1">#REF!</definedName>
    <definedName name="_____A1" hidden="1">#REF!</definedName>
    <definedName name="_____a12" localSheetId="3" hidden="1">{"'Monthly 1997'!$A$3:$S$89"}</definedName>
    <definedName name="_____a12" localSheetId="2" hidden="1">{"'Monthly 1997'!$A$3:$S$89"}</definedName>
    <definedName name="_____a12" hidden="1">{"'Monthly 1997'!$A$3:$S$89"}</definedName>
    <definedName name="_____a145">#REF!</definedName>
    <definedName name="_____a146">#REF!</definedName>
    <definedName name="_____a147">#REF!</definedName>
    <definedName name="_____A20">#REF!</definedName>
    <definedName name="_____A65555">#REF!</definedName>
    <definedName name="_____A65655">#REF!</definedName>
    <definedName name="_____A65900">#REF!</definedName>
    <definedName name="_____A999999">#N/A</definedName>
    <definedName name="_____AT1" localSheetId="3" hidden="1">{#N/A,#N/A,FALSE,"인원";#N/A,#N/A,FALSE,"비용2";#N/A,#N/A,FALSE,"비용1";#N/A,#N/A,FALSE,"비용";#N/A,#N/A,FALSE,"보증2";#N/A,#N/A,FALSE,"보증1";#N/A,#N/A,FALSE,"보증";#N/A,#N/A,FALSE,"손익1";#N/A,#N/A,FALSE,"손익";#N/A,#N/A,FALSE,"부서별매출";#N/A,#N/A,FALSE,"매출"}</definedName>
    <definedName name="_____AT1" localSheetId="2" hidden="1">{#N/A,#N/A,FALSE,"인원";#N/A,#N/A,FALSE,"비용2";#N/A,#N/A,FALSE,"비용1";#N/A,#N/A,FALSE,"비용";#N/A,#N/A,FALSE,"보증2";#N/A,#N/A,FALSE,"보증1";#N/A,#N/A,FALSE,"보증";#N/A,#N/A,FALSE,"손익1";#N/A,#N/A,FALSE,"손익";#N/A,#N/A,FALSE,"부서별매출";#N/A,#N/A,FALSE,"매출"}</definedName>
    <definedName name="_____AT1" hidden="1">{#N/A,#N/A,FALSE,"인원";#N/A,#N/A,FALSE,"비용2";#N/A,#N/A,FALSE,"비용1";#N/A,#N/A,FALSE,"비용";#N/A,#N/A,FALSE,"보증2";#N/A,#N/A,FALSE,"보증1";#N/A,#N/A,FALSE,"보증";#N/A,#N/A,FALSE,"손익1";#N/A,#N/A,FALSE,"손익";#N/A,#N/A,FALSE,"부서별매출";#N/A,#N/A,FALSE,"매출"}</definedName>
    <definedName name="_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localSheetId="3" hidden="1">{#N/A,#N/A,FALSE,"인원";#N/A,#N/A,FALSE,"비용2";#N/A,#N/A,FALSE,"비용1";#N/A,#N/A,FALSE,"비용";#N/A,#N/A,FALSE,"보증2";#N/A,#N/A,FALSE,"보증1";#N/A,#N/A,FALSE,"보증";#N/A,#N/A,FALSE,"손익1";#N/A,#N/A,FALSE,"손익";#N/A,#N/A,FALSE,"부서별매출";#N/A,#N/A,FALSE,"매출"}</definedName>
    <definedName name="_____AT3" localSheetId="2" hidden="1">{#N/A,#N/A,FALSE,"인원";#N/A,#N/A,FALSE,"비용2";#N/A,#N/A,FALSE,"비용1";#N/A,#N/A,FALSE,"비용";#N/A,#N/A,FALSE,"보증2";#N/A,#N/A,FALSE,"보증1";#N/A,#N/A,FALSE,"보증";#N/A,#N/A,FALSE,"손익1";#N/A,#N/A,FALSE,"손익";#N/A,#N/A,FALSE,"부서별매출";#N/A,#N/A,FALSE,"매출"}</definedName>
    <definedName name="_____AT3" hidden="1">{#N/A,#N/A,FALSE,"인원";#N/A,#N/A,FALSE,"비용2";#N/A,#N/A,FALSE,"비용1";#N/A,#N/A,FALSE,"비용";#N/A,#N/A,FALSE,"보증2";#N/A,#N/A,FALSE,"보증1";#N/A,#N/A,FALSE,"보증";#N/A,#N/A,FALSE,"손익1";#N/A,#N/A,FALSE,"손익";#N/A,#N/A,FALSE,"부서별매출";#N/A,#N/A,FALSE,"매출"}</definedName>
    <definedName name="_____C65537">#REF!</definedName>
    <definedName name="_____day3">#REF!</definedName>
    <definedName name="_____day4">#REF!</definedName>
    <definedName name="_____J200" localSheetId="3" hidden="1">{#N/A,#N/A,FALSE,"인원";#N/A,#N/A,FALSE,"비용2";#N/A,#N/A,FALSE,"비용1";#N/A,#N/A,FALSE,"비용";#N/A,#N/A,FALSE,"보증2";#N/A,#N/A,FALSE,"보증1";#N/A,#N/A,FALSE,"보증";#N/A,#N/A,FALSE,"손익1";#N/A,#N/A,FALSE,"손익";#N/A,#N/A,FALSE,"부서별매출";#N/A,#N/A,FALSE,"매출"}</definedName>
    <definedName name="_____J200" localSheetId="2" hidden="1">{#N/A,#N/A,FALSE,"인원";#N/A,#N/A,FALSE,"비용2";#N/A,#N/A,FALSE,"비용1";#N/A,#N/A,FALSE,"비용";#N/A,#N/A,FALSE,"보증2";#N/A,#N/A,FALSE,"보증1";#N/A,#N/A,FALSE,"보증";#N/A,#N/A,FALSE,"손익1";#N/A,#N/A,FALSE,"손익";#N/A,#N/A,FALSE,"부서별매출";#N/A,#N/A,FALSE,"매출"}</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Per2">#N/A</definedName>
    <definedName name="_____Tit1">#N/A</definedName>
    <definedName name="_____Tit2">#N/A</definedName>
    <definedName name="_____Tit3">#N/A</definedName>
    <definedName name="_____Tit4">#N/A</definedName>
    <definedName name="_____top1" localSheetId="3">{30,140,350,160,"",""}</definedName>
    <definedName name="_____top1" localSheetId="2">{30,140,350,160,"",""}</definedName>
    <definedName name="_____top1">{30,140,350,160,"",""}</definedName>
    <definedName name="_____tt1" localSheetId="3" hidden="1">{#N/A,#N/A,TRUE,"일정"}</definedName>
    <definedName name="_____tt1" localSheetId="2" hidden="1">{#N/A,#N/A,TRUE,"일정"}</definedName>
    <definedName name="_____tt1" hidden="1">{#N/A,#N/A,TRUE,"일정"}</definedName>
    <definedName name="_____tt195">#REF!</definedName>
    <definedName name="_____xlfn.BAHTTEXT" hidden="1">#NAME?</definedName>
    <definedName name="_____xlfn.RTD" hidden="1">#NAME?</definedName>
    <definedName name="____A1" localSheetId="3" hidden="1">#REF!</definedName>
    <definedName name="____A1" localSheetId="2" hidden="1">#REF!</definedName>
    <definedName name="____A1" hidden="1">#REF!</definedName>
    <definedName name="____a12" localSheetId="3" hidden="1">{"'Monthly 1997'!$A$3:$S$89"}</definedName>
    <definedName name="____a12" localSheetId="2" hidden="1">{"'Monthly 1997'!$A$3:$S$89"}</definedName>
    <definedName name="____a12" hidden="1">{"'Monthly 1997'!$A$3:$S$89"}</definedName>
    <definedName name="____A20">#REF!</definedName>
    <definedName name="____A65555">#REF!</definedName>
    <definedName name="____A65655">#REF!</definedName>
    <definedName name="____A65900">#REF!</definedName>
    <definedName name="____A999999">#N/A</definedName>
    <definedName name="____ap2">#N/A</definedName>
    <definedName name="____AT1" localSheetId="3" hidden="1">{#N/A,#N/A,FALSE,"인원";#N/A,#N/A,FALSE,"비용2";#N/A,#N/A,FALSE,"비용1";#N/A,#N/A,FALSE,"비용";#N/A,#N/A,FALSE,"보증2";#N/A,#N/A,FALSE,"보증1";#N/A,#N/A,FALSE,"보증";#N/A,#N/A,FALSE,"손익1";#N/A,#N/A,FALSE,"손익";#N/A,#N/A,FALSE,"부서별매출";#N/A,#N/A,FALSE,"매출"}</definedName>
    <definedName name="____AT1" localSheetId="2" hidden="1">{#N/A,#N/A,FALSE,"인원";#N/A,#N/A,FALSE,"비용2";#N/A,#N/A,FALSE,"비용1";#N/A,#N/A,FALSE,"비용";#N/A,#N/A,FALSE,"보증2";#N/A,#N/A,FALSE,"보증1";#N/A,#N/A,FALSE,"보증";#N/A,#N/A,FALSE,"손익1";#N/A,#N/A,FALSE,"손익";#N/A,#N/A,FALSE,"부서별매출";#N/A,#N/A,FALSE,"매출"}</definedName>
    <definedName name="____AT1" hidden="1">{#N/A,#N/A,FALSE,"인원";#N/A,#N/A,FALSE,"비용2";#N/A,#N/A,FALSE,"비용1";#N/A,#N/A,FALSE,"비용";#N/A,#N/A,FALSE,"보증2";#N/A,#N/A,FALSE,"보증1";#N/A,#N/A,FALSE,"보증";#N/A,#N/A,FALSE,"손익1";#N/A,#N/A,FALSE,"손익";#N/A,#N/A,FALSE,"부서별매출";#N/A,#N/A,FALSE,"매출"}</definedName>
    <definedName name="_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localSheetId="3" hidden="1">{#N/A,#N/A,FALSE,"인원";#N/A,#N/A,FALSE,"비용2";#N/A,#N/A,FALSE,"비용1";#N/A,#N/A,FALSE,"비용";#N/A,#N/A,FALSE,"보증2";#N/A,#N/A,FALSE,"보증1";#N/A,#N/A,FALSE,"보증";#N/A,#N/A,FALSE,"손익1";#N/A,#N/A,FALSE,"손익";#N/A,#N/A,FALSE,"부서별매출";#N/A,#N/A,FALSE,"매출"}</definedName>
    <definedName name="____AT3" localSheetId="2" hidden="1">{#N/A,#N/A,FALSE,"인원";#N/A,#N/A,FALSE,"비용2";#N/A,#N/A,FALSE,"비용1";#N/A,#N/A,FALSE,"비용";#N/A,#N/A,FALSE,"보증2";#N/A,#N/A,FALSE,"보증1";#N/A,#N/A,FALSE,"보증";#N/A,#N/A,FALSE,"손익1";#N/A,#N/A,FALSE,"손익";#N/A,#N/A,FALSE,"부서별매출";#N/A,#N/A,FALSE,"매출"}</definedName>
    <definedName name="____AT3" hidden="1">{#N/A,#N/A,FALSE,"인원";#N/A,#N/A,FALSE,"비용2";#N/A,#N/A,FALSE,"비용1";#N/A,#N/A,FALSE,"비용";#N/A,#N/A,FALSE,"보증2";#N/A,#N/A,FALSE,"보증1";#N/A,#N/A,FALSE,"보증";#N/A,#N/A,FALSE,"손익1";#N/A,#N/A,FALSE,"손익";#N/A,#N/A,FALSE,"부서별매출";#N/A,#N/A,FALSE,"매출"}</definedName>
    <definedName name="____C65537">#REF!</definedName>
    <definedName name="____CT5">#REF!</definedName>
    <definedName name="____day3">#REF!</definedName>
    <definedName name="____day4">#REF!</definedName>
    <definedName name="____J200" localSheetId="3" hidden="1">{#N/A,#N/A,FALSE,"인원";#N/A,#N/A,FALSE,"비용2";#N/A,#N/A,FALSE,"비용1";#N/A,#N/A,FALSE,"비용";#N/A,#N/A,FALSE,"보증2";#N/A,#N/A,FALSE,"보증1";#N/A,#N/A,FALSE,"보증";#N/A,#N/A,FALSE,"손익1";#N/A,#N/A,FALSE,"손익";#N/A,#N/A,FALSE,"부서별매출";#N/A,#N/A,FALSE,"매출"}</definedName>
    <definedName name="____J200" localSheetId="2" hidden="1">{#N/A,#N/A,FALSE,"인원";#N/A,#N/A,FALSE,"비용2";#N/A,#N/A,FALSE,"비용1";#N/A,#N/A,FALSE,"비용";#N/A,#N/A,FALSE,"보증2";#N/A,#N/A,FALSE,"보증1";#N/A,#N/A,FALSE,"보증";#N/A,#N/A,FALSE,"손익1";#N/A,#N/A,FALSE,"손익";#N/A,#N/A,FALSE,"부서별매출";#N/A,#N/A,FALSE,"매출"}</definedName>
    <definedName name="____J200" hidden="1">{#N/A,#N/A,FALSE,"인원";#N/A,#N/A,FALSE,"비용2";#N/A,#N/A,FALSE,"비용1";#N/A,#N/A,FALSE,"비용";#N/A,#N/A,FALSE,"보증2";#N/A,#N/A,FALSE,"보증1";#N/A,#N/A,FALSE,"보증";#N/A,#N/A,FALSE,"손익1";#N/A,#N/A,FALSE,"손익";#N/A,#N/A,FALSE,"부서별매출";#N/A,#N/A,FALSE,"매출"}</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NFT1" localSheetId="3">#REF!,#REF!,#REF!,#REF!</definedName>
    <definedName name="____NFT1" localSheetId="2">#REF!,#REF!,#REF!,#REF!</definedName>
    <definedName name="____NFT1">#REF!,#REF!,#REF!,#REF!</definedName>
    <definedName name="____Per2">#N/A</definedName>
    <definedName name="____Tit1">#N/A</definedName>
    <definedName name="____Tit2">#N/A</definedName>
    <definedName name="____Tit3">#N/A</definedName>
    <definedName name="____Tit4">#N/A</definedName>
    <definedName name="____top1" localSheetId="3">{30,140,350,160,"",""}</definedName>
    <definedName name="____top1" localSheetId="2">{30,140,350,160,"",""}</definedName>
    <definedName name="____top1">{30,140,350,160,"",""}</definedName>
    <definedName name="____tt1" localSheetId="3" hidden="1">{#N/A,#N/A,TRUE,"일정"}</definedName>
    <definedName name="____tt1" localSheetId="2" hidden="1">{#N/A,#N/A,TRUE,"일정"}</definedName>
    <definedName name="____tt1" hidden="1">{#N/A,#N/A,TRUE,"일정"}</definedName>
    <definedName name="____tt195">#REF!</definedName>
    <definedName name="____TTT1">#REF!</definedName>
    <definedName name="____xlfn.BAHTTEXT" hidden="1">#NAME?</definedName>
    <definedName name="____xlfn.RTD" hidden="1">#NAME?</definedName>
    <definedName name="___A1" localSheetId="3" hidden="1">#REF!</definedName>
    <definedName name="___A1" localSheetId="2" hidden="1">#REF!</definedName>
    <definedName name="___A1" hidden="1">#REF!</definedName>
    <definedName name="___a12" localSheetId="3" hidden="1">{"'Monthly 1997'!$A$3:$S$89"}</definedName>
    <definedName name="___a12" localSheetId="2" hidden="1">{"'Monthly 1997'!$A$3:$S$89"}</definedName>
    <definedName name="___a12" hidden="1">{"'Monthly 1997'!$A$3:$S$89"}</definedName>
    <definedName name="___a145">#REF!</definedName>
    <definedName name="___a146">#REF!</definedName>
    <definedName name="___a147">#REF!</definedName>
    <definedName name="___A20">#REF!</definedName>
    <definedName name="___A65555">#REF!</definedName>
    <definedName name="___A65655">#REF!</definedName>
    <definedName name="___A65900">#REF!</definedName>
    <definedName name="___A999999">#N/A</definedName>
    <definedName name="___ap2">#N/A</definedName>
    <definedName name="___AT1" localSheetId="3" hidden="1">{#N/A,#N/A,FALSE,"인원";#N/A,#N/A,FALSE,"비용2";#N/A,#N/A,FALSE,"비용1";#N/A,#N/A,FALSE,"비용";#N/A,#N/A,FALSE,"보증2";#N/A,#N/A,FALSE,"보증1";#N/A,#N/A,FALSE,"보증";#N/A,#N/A,FALSE,"손익1";#N/A,#N/A,FALSE,"손익";#N/A,#N/A,FALSE,"부서별매출";#N/A,#N/A,FALSE,"매출"}</definedName>
    <definedName name="___AT1" localSheetId="2" hidden="1">{#N/A,#N/A,FALSE,"인원";#N/A,#N/A,FALSE,"비용2";#N/A,#N/A,FALSE,"비용1";#N/A,#N/A,FALSE,"비용";#N/A,#N/A,FALSE,"보증2";#N/A,#N/A,FALSE,"보증1";#N/A,#N/A,FALSE,"보증";#N/A,#N/A,FALSE,"손익1";#N/A,#N/A,FALSE,"손익";#N/A,#N/A,FALSE,"부서별매출";#N/A,#N/A,FALSE,"매출"}</definedName>
    <definedName name="___AT1" hidden="1">{#N/A,#N/A,FALSE,"인원";#N/A,#N/A,FALSE,"비용2";#N/A,#N/A,FALSE,"비용1";#N/A,#N/A,FALSE,"비용";#N/A,#N/A,FALSE,"보증2";#N/A,#N/A,FALSE,"보증1";#N/A,#N/A,FALSE,"보증";#N/A,#N/A,FALSE,"손익1";#N/A,#N/A,FALSE,"손익";#N/A,#N/A,FALSE,"부서별매출";#N/A,#N/A,FALSE,"매출"}</definedName>
    <definedName name="_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localSheetId="3" hidden="1">{#N/A,#N/A,FALSE,"인원";#N/A,#N/A,FALSE,"비용2";#N/A,#N/A,FALSE,"비용1";#N/A,#N/A,FALSE,"비용";#N/A,#N/A,FALSE,"보증2";#N/A,#N/A,FALSE,"보증1";#N/A,#N/A,FALSE,"보증";#N/A,#N/A,FALSE,"손익1";#N/A,#N/A,FALSE,"손익";#N/A,#N/A,FALSE,"부서별매출";#N/A,#N/A,FALSE,"매출"}</definedName>
    <definedName name="___AT3" localSheetId="2" hidden="1">{#N/A,#N/A,FALSE,"인원";#N/A,#N/A,FALSE,"비용2";#N/A,#N/A,FALSE,"비용1";#N/A,#N/A,FALSE,"비용";#N/A,#N/A,FALSE,"보증2";#N/A,#N/A,FALSE,"보증1";#N/A,#N/A,FALSE,"보증";#N/A,#N/A,FALSE,"손익1";#N/A,#N/A,FALSE,"손익";#N/A,#N/A,FALSE,"부서별매출";#N/A,#N/A,FALSE,"매출"}</definedName>
    <definedName name="___AT3" hidden="1">{#N/A,#N/A,FALSE,"인원";#N/A,#N/A,FALSE,"비용2";#N/A,#N/A,FALSE,"비용1";#N/A,#N/A,FALSE,"비용";#N/A,#N/A,FALSE,"보증2";#N/A,#N/A,FALSE,"보증1";#N/A,#N/A,FALSE,"보증";#N/A,#N/A,FALSE,"손익1";#N/A,#N/A,FALSE,"손익";#N/A,#N/A,FALSE,"부서별매출";#N/A,#N/A,FALSE,"매출"}</definedName>
    <definedName name="___C65537">#REF!</definedName>
    <definedName name="___CT5">#REF!</definedName>
    <definedName name="___day3">#REF!</definedName>
    <definedName name="___day4">#REF!</definedName>
    <definedName name="___J200" localSheetId="3" hidden="1">{#N/A,#N/A,FALSE,"인원";#N/A,#N/A,FALSE,"비용2";#N/A,#N/A,FALSE,"비용1";#N/A,#N/A,FALSE,"비용";#N/A,#N/A,FALSE,"보증2";#N/A,#N/A,FALSE,"보증1";#N/A,#N/A,FALSE,"보증";#N/A,#N/A,FALSE,"손익1";#N/A,#N/A,FALSE,"손익";#N/A,#N/A,FALSE,"부서별매출";#N/A,#N/A,FALSE,"매출"}</definedName>
    <definedName name="___J200" localSheetId="2" hidden="1">{#N/A,#N/A,FALSE,"인원";#N/A,#N/A,FALSE,"비용2";#N/A,#N/A,FALSE,"비용1";#N/A,#N/A,FALSE,"비용";#N/A,#N/A,FALSE,"보증2";#N/A,#N/A,FALSE,"보증1";#N/A,#N/A,FALSE,"보증";#N/A,#N/A,FALSE,"손익1";#N/A,#N/A,FALSE,"손익";#N/A,#N/A,FALSE,"부서별매출";#N/A,#N/A,FALSE,"매출"}</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NFT1" localSheetId="3">#REF!,#REF!,#REF!,#REF!</definedName>
    <definedName name="___NFT1" localSheetId="2">#REF!,#REF!,#REF!,#REF!</definedName>
    <definedName name="___NFT1">#REF!,#REF!,#REF!,#REF!</definedName>
    <definedName name="___Per2">#N/A</definedName>
    <definedName name="___Tit1">#N/A</definedName>
    <definedName name="___Tit2">#N/A</definedName>
    <definedName name="___Tit3">#N/A</definedName>
    <definedName name="___Tit4">#N/A</definedName>
    <definedName name="___top1" localSheetId="3">{30,140,350,160,"",""}</definedName>
    <definedName name="___top1" localSheetId="2">{30,140,350,160,"",""}</definedName>
    <definedName name="___top1">{30,140,350,160,"",""}</definedName>
    <definedName name="___tt1" localSheetId="3" hidden="1">{#N/A,#N/A,TRUE,"일정"}</definedName>
    <definedName name="___tt1" localSheetId="2" hidden="1">{#N/A,#N/A,TRUE,"일정"}</definedName>
    <definedName name="___tt1" hidden="1">{#N/A,#N/A,TRUE,"일정"}</definedName>
    <definedName name="___tt195">#REF!</definedName>
    <definedName name="___TTT1">#REF!</definedName>
    <definedName name="___xlfn.BAHTTEXT" hidden="1">#NAME?</definedName>
    <definedName name="___xlfn.RTD" hidden="1">#NAME?</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2_0Print_Area">#REF!</definedName>
    <definedName name="__4_0실마">#REF!</definedName>
    <definedName name="__6_0실적">#REF!</definedName>
    <definedName name="__7_????">#REF!</definedName>
    <definedName name="__A1" localSheetId="3" hidden="1">#REF!</definedName>
    <definedName name="__A1" localSheetId="2" hidden="1">#REF!</definedName>
    <definedName name="__A1" hidden="1">#REF!</definedName>
    <definedName name="__a12" localSheetId="3" hidden="1">{"'Monthly 1997'!$A$3:$S$89"}</definedName>
    <definedName name="__a12" localSheetId="2" hidden="1">{"'Monthly 1997'!$A$3:$S$89"}</definedName>
    <definedName name="__a12" hidden="1">{"'Monthly 1997'!$A$3:$S$89"}</definedName>
    <definedName name="__a145">#REF!</definedName>
    <definedName name="__a146">#REF!</definedName>
    <definedName name="__a147">#REF!</definedName>
    <definedName name="__A20">#REF!</definedName>
    <definedName name="__A65555">#REF!</definedName>
    <definedName name="__A65655">#REF!</definedName>
    <definedName name="__A65900">#REF!</definedName>
    <definedName name="__A999999">#N/A</definedName>
    <definedName name="__ap2">#N/A</definedName>
    <definedName name="__AT1" localSheetId="3" hidden="1">{#N/A,#N/A,FALSE,"인원";#N/A,#N/A,FALSE,"비용2";#N/A,#N/A,FALSE,"비용1";#N/A,#N/A,FALSE,"비용";#N/A,#N/A,FALSE,"보증2";#N/A,#N/A,FALSE,"보증1";#N/A,#N/A,FALSE,"보증";#N/A,#N/A,FALSE,"손익1";#N/A,#N/A,FALSE,"손익";#N/A,#N/A,FALSE,"부서별매출";#N/A,#N/A,FALSE,"매출"}</definedName>
    <definedName name="__AT1" localSheetId="2" hidden="1">{#N/A,#N/A,FALSE,"인원";#N/A,#N/A,FALSE,"비용2";#N/A,#N/A,FALSE,"비용1";#N/A,#N/A,FALSE,"비용";#N/A,#N/A,FALSE,"보증2";#N/A,#N/A,FALSE,"보증1";#N/A,#N/A,FALSE,"보증";#N/A,#N/A,FALSE,"손익1";#N/A,#N/A,FALSE,"손익";#N/A,#N/A,FALSE,"부서별매출";#N/A,#N/A,FALSE,"매출"}</definedName>
    <definedName name="__AT1" hidden="1">{#N/A,#N/A,FALSE,"인원";#N/A,#N/A,FALSE,"비용2";#N/A,#N/A,FALSE,"비용1";#N/A,#N/A,FALSE,"비용";#N/A,#N/A,FALSE,"보증2";#N/A,#N/A,FALSE,"보증1";#N/A,#N/A,FALSE,"보증";#N/A,#N/A,FALSE,"손익1";#N/A,#N/A,FALSE,"손익";#N/A,#N/A,FALSE,"부서별매출";#N/A,#N/A,FALSE,"매출"}</definedName>
    <definedName name="_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localSheetId="3" hidden="1">{#N/A,#N/A,FALSE,"인원";#N/A,#N/A,FALSE,"비용2";#N/A,#N/A,FALSE,"비용1";#N/A,#N/A,FALSE,"비용";#N/A,#N/A,FALSE,"보증2";#N/A,#N/A,FALSE,"보증1";#N/A,#N/A,FALSE,"보증";#N/A,#N/A,FALSE,"손익1";#N/A,#N/A,FALSE,"손익";#N/A,#N/A,FALSE,"부서별매출";#N/A,#N/A,FALSE,"매출"}</definedName>
    <definedName name="__AT3" localSheetId="2" hidden="1">{#N/A,#N/A,FALSE,"인원";#N/A,#N/A,FALSE,"비용2";#N/A,#N/A,FALSE,"비용1";#N/A,#N/A,FALSE,"비용";#N/A,#N/A,FALSE,"보증2";#N/A,#N/A,FALSE,"보증1";#N/A,#N/A,FALSE,"보증";#N/A,#N/A,FALSE,"손익1";#N/A,#N/A,FALSE,"손익";#N/A,#N/A,FALSE,"부서별매출";#N/A,#N/A,FALSE,"매출"}</definedName>
    <definedName name="__AT3" hidden="1">{#N/A,#N/A,FALSE,"인원";#N/A,#N/A,FALSE,"비용2";#N/A,#N/A,FALSE,"비용1";#N/A,#N/A,FALSE,"비용";#N/A,#N/A,FALSE,"보증2";#N/A,#N/A,FALSE,"보증1";#N/A,#N/A,FALSE,"보증";#N/A,#N/A,FALSE,"손익1";#N/A,#N/A,FALSE,"손익";#N/A,#N/A,FALSE,"부서별매출";#N/A,#N/A,FALSE,"매출"}</definedName>
    <definedName name="__C65537">#REF!</definedName>
    <definedName name="__CT5">#REF!</definedName>
    <definedName name="__day3">#REF!</definedName>
    <definedName name="__day4">#REF!</definedName>
    <definedName name="__I______AU__E">#REF!</definedName>
    <definedName name="__IW1">'[1]Параметр (ФОРМУДА)'!#REF!</definedName>
    <definedName name="__J200" localSheetId="3" hidden="1">{#N/A,#N/A,FALSE,"인원";#N/A,#N/A,FALSE,"비용2";#N/A,#N/A,FALSE,"비용1";#N/A,#N/A,FALSE,"비용";#N/A,#N/A,FALSE,"보증2";#N/A,#N/A,FALSE,"보증1";#N/A,#N/A,FALSE,"보증";#N/A,#N/A,FALSE,"손익1";#N/A,#N/A,FALSE,"손익";#N/A,#N/A,FALSE,"부서별매출";#N/A,#N/A,FALSE,"매출"}</definedName>
    <definedName name="__J200" localSheetId="2" hidden="1">{#N/A,#N/A,FALSE,"인원";#N/A,#N/A,FALSE,"비용2";#N/A,#N/A,FALSE,"비용1";#N/A,#N/A,FALSE,"비용";#N/A,#N/A,FALSE,"보증2";#N/A,#N/A,FALSE,"보증1";#N/A,#N/A,FALSE,"보증";#N/A,#N/A,FALSE,"손익1";#N/A,#N/A,FALSE,"손익";#N/A,#N/A,FALSE,"부서별매출";#N/A,#N/A,FALSE,"매출"}</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NFT1" localSheetId="3">#REF!,#REF!,#REF!,#REF!</definedName>
    <definedName name="__NFT1" localSheetId="2">#REF!,#REF!,#REF!,#REF!</definedName>
    <definedName name="__NFT1">#REF!,#REF!,#REF!,#REF!</definedName>
    <definedName name="__Per2">#N/A</definedName>
    <definedName name="__Tit1">#N/A</definedName>
    <definedName name="__Tit2">#N/A</definedName>
    <definedName name="__Tit3">#N/A</definedName>
    <definedName name="__Tit4">#N/A</definedName>
    <definedName name="__top1" localSheetId="3">{30,140,350,160,"",""}</definedName>
    <definedName name="__top1" localSheetId="2">{30,140,350,160,"",""}</definedName>
    <definedName name="__top1">{30,140,350,160,"",""}</definedName>
    <definedName name="__tt1" localSheetId="3" hidden="1">{#N/A,#N/A,TRUE,"일정"}</definedName>
    <definedName name="__tt1" localSheetId="2" hidden="1">{#N/A,#N/A,TRUE,"일정"}</definedName>
    <definedName name="__tt1" hidden="1">{#N/A,#N/A,TRUE,"일정"}</definedName>
    <definedName name="__tt195">#REF!</definedName>
    <definedName name="__TTT1">#REF!</definedName>
    <definedName name="__xlfn.BAHTTEXT" hidden="1">#NAME?</definedName>
    <definedName name="__xlfn.RTD" hidden="1">#NAME?</definedName>
    <definedName name="_07_2_7">#REF!</definedName>
    <definedName name="_08">#REF!</definedName>
    <definedName name="_088">#REF!</definedName>
    <definedName name="_1_0Print_Area">#REF!</definedName>
    <definedName name="_10_????">#REF!</definedName>
    <definedName name="_100_0누실적">#REF!</definedName>
    <definedName name="_100_0실적마">#REF!</definedName>
    <definedName name="_101_0실기버">#REF!</definedName>
    <definedName name="_102_0실적마">#REF!</definedName>
    <definedName name="_102ОБЛАСТЬ_ПЕЌАТ">#REF!</definedName>
    <definedName name="_104ОБЛАСТЬ_ПЕЌАТ">#REF!</definedName>
    <definedName name="_1053__0_S" localSheetId="3" hidden="1">#REF!</definedName>
    <definedName name="_1053__0_S" localSheetId="2" hidden="1">#REF!</definedName>
    <definedName name="_1053__0_S" hidden="1">#REF!</definedName>
    <definedName name="_111">#REF!</definedName>
    <definedName name="_136_0_0입">#REF!</definedName>
    <definedName name="_138_0_0차">#REF!</definedName>
    <definedName name="_144_0계기">#REF!</definedName>
    <definedName name="_146_0계기en">#REF!</definedName>
    <definedName name="_148_0누계기">#REF!</definedName>
    <definedName name="_150_0누계생">#REF!</definedName>
    <definedName name="_152_0누실마">#REF!</definedName>
    <definedName name="_154_0누실적">#REF!</definedName>
    <definedName name="_156_0실기버">#REF!</definedName>
    <definedName name="_158_0실적마">#REF!</definedName>
    <definedName name="_162ОБЛАСТЬ_ПЕЌАТ">#REF!</definedName>
    <definedName name="_183_0_0입">#REF!</definedName>
    <definedName name="_186_0_0차">#REF!</definedName>
    <definedName name="_195_0계기">#REF!</definedName>
    <definedName name="_198_0계기en">#REF!</definedName>
    <definedName name="_2_0Print_Area">#REF!</definedName>
    <definedName name="_2_0실마">#REF!</definedName>
    <definedName name="_20">#REF!</definedName>
    <definedName name="_201_0누계기">#REF!</definedName>
    <definedName name="_204_0누계생">#REF!</definedName>
    <definedName name="_207_0누실마">#REF!</definedName>
    <definedName name="_210_0누실적">#REF!</definedName>
    <definedName name="_213_0실기버">#REF!</definedName>
    <definedName name="_216_0실적마">#REF!</definedName>
    <definedName name="_222ОБЛАСТЬ_ПЕЌАТ">#REF!</definedName>
    <definedName name="_3_0Print_Area">#REF!</definedName>
    <definedName name="_3_0실마">#REF!</definedName>
    <definedName name="_3_0실적">#REF!</definedName>
    <definedName name="_30">#REF!</definedName>
    <definedName name="_4_????">#REF!</definedName>
    <definedName name="_4_0실마">#REF!</definedName>
    <definedName name="_4_0실적">#REF!</definedName>
    <definedName name="_40">#REF!</definedName>
    <definedName name="_440__0_S" localSheetId="3" hidden="1">#REF!</definedName>
    <definedName name="_440__0_S" localSheetId="2" hidden="1">#REF!</definedName>
    <definedName name="_440__0_S" hidden="1">#REF!</definedName>
    <definedName name="_5_????">#REF!</definedName>
    <definedName name="_6_0실마">#REF!</definedName>
    <definedName name="_6_0실적">#REF!</definedName>
    <definedName name="_7_????">#REF!</definedName>
    <definedName name="_89_0_0입">#REF!</definedName>
    <definedName name="_89185A78B00">#REF!</definedName>
    <definedName name="_9_0실적">#REF!</definedName>
    <definedName name="_90_0_0차">#REF!</definedName>
    <definedName name="_91_0_0입">#REF!</definedName>
    <definedName name="_92_0_0차">#REF!</definedName>
    <definedName name="_93_0계기">#REF!</definedName>
    <definedName name="_94_0계기en">#REF!</definedName>
    <definedName name="_95_0계기">#REF!</definedName>
    <definedName name="_95_0누계기">#REF!</definedName>
    <definedName name="_96_0계기en">#REF!</definedName>
    <definedName name="_96_0누계생">#REF!</definedName>
    <definedName name="_97_0누계기">#REF!</definedName>
    <definedName name="_97_0누실마">#REF!</definedName>
    <definedName name="_98_0누계생">#REF!</definedName>
    <definedName name="_98_0누실적">#REF!</definedName>
    <definedName name="_99_0누실마">#REF!</definedName>
    <definedName name="_99_0실기버">#REF!</definedName>
    <definedName name="_A1" localSheetId="3" hidden="1">#REF!</definedName>
    <definedName name="_A1" localSheetId="2" hidden="1">#REF!</definedName>
    <definedName name="_A1" hidden="1">#REF!</definedName>
    <definedName name="_a12" localSheetId="3" hidden="1">{"'Monthly 1997'!$A$3:$S$89"}</definedName>
    <definedName name="_a12" localSheetId="2" hidden="1">{"'Monthly 1997'!$A$3:$S$89"}</definedName>
    <definedName name="_a12" hidden="1">{"'Monthly 1997'!$A$3:$S$89"}</definedName>
    <definedName name="_a145">#REF!</definedName>
    <definedName name="_a146">#REF!</definedName>
    <definedName name="_a147">#REF!</definedName>
    <definedName name="_A20">#REF!</definedName>
    <definedName name="_A61" localSheetId="3" hidden="1">{#N/A,#N/A,FALSE,"BODY"}</definedName>
    <definedName name="_A61" localSheetId="2" hidden="1">{#N/A,#N/A,FALSE,"BODY"}</definedName>
    <definedName name="_A61" hidden="1">{#N/A,#N/A,FALSE,"BODY"}</definedName>
    <definedName name="_A65555">#REF!</definedName>
    <definedName name="_A65655">#REF!</definedName>
    <definedName name="_A65900">#REF!</definedName>
    <definedName name="_A999999">#N/A</definedName>
    <definedName name="_ap2">#N/A</definedName>
    <definedName name="_AT1" localSheetId="3" hidden="1">{#N/A,#N/A,FALSE,"인원";#N/A,#N/A,FALSE,"비용2";#N/A,#N/A,FALSE,"비용1";#N/A,#N/A,FALSE,"비용";#N/A,#N/A,FALSE,"보증2";#N/A,#N/A,FALSE,"보증1";#N/A,#N/A,FALSE,"보증";#N/A,#N/A,FALSE,"손익1";#N/A,#N/A,FALSE,"손익";#N/A,#N/A,FALSE,"부서별매출";#N/A,#N/A,FALSE,"매출"}</definedName>
    <definedName name="_AT1" localSheetId="2"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3" hidden="1">{#N/A,#N/A,FALSE,"인원";#N/A,#N/A,FALSE,"비용2";#N/A,#N/A,FALSE,"비용1";#N/A,#N/A,FALSE,"비용";#N/A,#N/A,FALSE,"보증2";#N/A,#N/A,FALSE,"보증1";#N/A,#N/A,FALSE,"보증";#N/A,#N/A,FALSE,"손익1";#N/A,#N/A,FALSE,"손익";#N/A,#N/A,FALSE,"부서별매출";#N/A,#N/A,FALSE,"매출"}</definedName>
    <definedName name="_AT3" localSheetId="2"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3">[2]!_a1Z,[2]!_a2Z</definedName>
    <definedName name="_aZ" localSheetId="1">[2]!_a1Z,[2]!_a2Z</definedName>
    <definedName name="_aZ" localSheetId="2">[2]!_a1Z,[2]!_a2Z</definedName>
    <definedName name="_aZ">[2]!_a1Z,[2]!_a2Z</definedName>
    <definedName name="_B100000" localSheetId="3">#REF!</definedName>
    <definedName name="_B100000" localSheetId="2">#REF!</definedName>
    <definedName name="_B100000">#REF!</definedName>
    <definedName name="_B699999">#N/A</definedName>
    <definedName name="_B80000" localSheetId="3">#REF!</definedName>
    <definedName name="_B80000" localSheetId="2">#REF!</definedName>
    <definedName name="_B80000">#REF!</definedName>
    <definedName name="_B99999" localSheetId="3">#REF!</definedName>
    <definedName name="_B99999" localSheetId="2">#REF!</definedName>
    <definedName name="_B99999">#REF!</definedName>
    <definedName name="_C65537" localSheetId="3">#REF!</definedName>
    <definedName name="_C65537" localSheetId="2">#REF!</definedName>
    <definedName name="_C65537">#REF!</definedName>
    <definedName name="_CT5">#REF!</definedName>
    <definedName name="_day3">#REF!</definedName>
    <definedName name="_day4">#REF!</definedName>
    <definedName name="_Dist_Bin" localSheetId="3" hidden="1">#REF!</definedName>
    <definedName name="_Dist_Bin" localSheetId="2" hidden="1">#REF!</definedName>
    <definedName name="_Dist_Bin" hidden="1">#REF!</definedName>
    <definedName name="_Dist_Values" localSheetId="3" hidden="1">#REF!</definedName>
    <definedName name="_Dist_Values" localSheetId="2" hidden="1">#REF!</definedName>
    <definedName name="_Dist_Values" hidden="1">#REF!</definedName>
    <definedName name="_Fill" localSheetId="3" hidden="1">#REF!</definedName>
    <definedName name="_Fill" localSheetId="2" hidden="1">#REF!</definedName>
    <definedName name="_Fill" hidden="1">#REF!</definedName>
    <definedName name="_FilterDatabase" localSheetId="3" hidden="1">#REF!</definedName>
    <definedName name="_FilterDatabase" localSheetId="2" hidden="1">#REF!</definedName>
    <definedName name="_FilterDatabase" hidden="1">#REF!</definedName>
    <definedName name="_J200" localSheetId="3" hidden="1">{#N/A,#N/A,FALSE,"인원";#N/A,#N/A,FALSE,"비용2";#N/A,#N/A,FALSE,"비용1";#N/A,#N/A,FALSE,"비용";#N/A,#N/A,FALSE,"보증2";#N/A,#N/A,FALSE,"보증1";#N/A,#N/A,FALSE,"보증";#N/A,#N/A,FALSE,"손익1";#N/A,#N/A,FALSE,"손익";#N/A,#N/A,FALSE,"부서별매출";#N/A,#N/A,FALSE,"매출"}</definedName>
    <definedName name="_J200" localSheetId="2"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ko15">#REF!</definedName>
    <definedName name="_KOR97">#REF!</definedName>
    <definedName name="_KOR98">#REF!</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tInverse_In" localSheetId="3" hidden="1">#REF!</definedName>
    <definedName name="_MatInverse_In" localSheetId="2" hidden="1">#REF!</definedName>
    <definedName name="_MatInverse_In" hidden="1">#REF!</definedName>
    <definedName name="_MatInverse_Out" localSheetId="3" hidden="1">#REF!</definedName>
    <definedName name="_MatInverse_Out" localSheetId="2" hidden="1">#REF!</definedName>
    <definedName name="_MatInverse_Out" hidden="1">#REF!</definedName>
    <definedName name="_NFT1" localSheetId="3">#REF!,#REF!,#REF!,#REF!</definedName>
    <definedName name="_NFT1" localSheetId="2">#REF!,#REF!,#REF!,#REF!</definedName>
    <definedName name="_NFT1">#REF!,#REF!,#REF!,#REF!</definedName>
    <definedName name="_Order1" hidden="1">255</definedName>
    <definedName name="_Order2" hidden="1">0</definedName>
    <definedName name="_Per2">#N/A</definedName>
    <definedName name="_Sort" localSheetId="3" hidden="1">#REF!</definedName>
    <definedName name="_Sort" localSheetId="2" hidden="1">#REF!</definedName>
    <definedName name="_Sort" hidden="1">#REF!</definedName>
    <definedName name="_SPO1">#N/A</definedName>
    <definedName name="_SPO2">#N/A</definedName>
    <definedName name="_Tit1">#N/A</definedName>
    <definedName name="_Tit2">#N/A</definedName>
    <definedName name="_Tit3">#N/A</definedName>
    <definedName name="_Tit4">#N/A</definedName>
    <definedName name="_top1" localSheetId="3">{30,140,350,160,"",""}</definedName>
    <definedName name="_top1" localSheetId="2">{30,140,350,160,"",""}</definedName>
    <definedName name="_top1">{30,140,350,160,"",""}</definedName>
    <definedName name="_tt1" localSheetId="3" hidden="1">{#N/A,#N/A,TRUE,"일정"}</definedName>
    <definedName name="_tt1" localSheetId="2" hidden="1">{#N/A,#N/A,TRUE,"일정"}</definedName>
    <definedName name="_tt1" hidden="1">{#N/A,#N/A,TRUE,"일정"}</definedName>
    <definedName name="_tt195">#REF!</definedName>
    <definedName name="_TTT1">#REF!</definedName>
    <definedName name="_xlnm._FilterDatabase" localSheetId="3" hidden="1">#REF!</definedName>
    <definedName name="_xlnm._FilterDatabase" localSheetId="2" hidden="1">#REF!</definedName>
    <definedName name="_xlnm._FilterDatabase" hidden="1">#REF!</definedName>
    <definedName name="a" localSheetId="3">{30,140,350,160,"",""}</definedName>
    <definedName name="a" localSheetId="2">{30,140,350,160,"",""}</definedName>
    <definedName name="a">{30,140,350,160,"",""}</definedName>
    <definedName name="a_">#REF!</definedName>
    <definedName name="a_010_03o">#REF!</definedName>
    <definedName name="a_010_04o">#REF!</definedName>
    <definedName name="a_010_05o">#REF!</definedName>
    <definedName name="a_010_06o">#REF!</definedName>
    <definedName name="a_010_07o">#REF!</definedName>
    <definedName name="a_010_08o">#REF!</definedName>
    <definedName name="a_020_03o">#REF!</definedName>
    <definedName name="a_020_04o">#REF!</definedName>
    <definedName name="a_020_05o">#REF!</definedName>
    <definedName name="a_020_06o">#REF!</definedName>
    <definedName name="a_020_07o">#REF!</definedName>
    <definedName name="a_020_08o">#REF!</definedName>
    <definedName name="a_030_03o">#REF!</definedName>
    <definedName name="a_030_04o">#REF!</definedName>
    <definedName name="a_030_05o">#REF!</definedName>
    <definedName name="a_030_06o">#REF!</definedName>
    <definedName name="a_030_07o">#REF!</definedName>
    <definedName name="a_030_08o">#REF!</definedName>
    <definedName name="a_040_04o">#REF!</definedName>
    <definedName name="a_040_08o">#REF!</definedName>
    <definedName name="a_050_05o">#REF!</definedName>
    <definedName name="a_050_07o">#REF!</definedName>
    <definedName name="a_050_08o">#REF!</definedName>
    <definedName name="a_060_03o">#REF!</definedName>
    <definedName name="a_060_04o">#REF!</definedName>
    <definedName name="a_060_05o">#REF!</definedName>
    <definedName name="a_060_06o">#REF!</definedName>
    <definedName name="a_060_07o">#REF!</definedName>
    <definedName name="a_060_08o">#REF!</definedName>
    <definedName name="a_070_08o">#REF!</definedName>
    <definedName name="a_080_03o">#REF!</definedName>
    <definedName name="a_080_04o">#REF!</definedName>
    <definedName name="a_080_05o">#REF!</definedName>
    <definedName name="a_080_06o">#REF!</definedName>
    <definedName name="a_080_07o">#REF!</definedName>
    <definedName name="a_080_08o">#REF!</definedName>
    <definedName name="a_090_08o">#REF!</definedName>
    <definedName name="a_100_08o">#REF!</definedName>
    <definedName name="a_101_08o">#REF!</definedName>
    <definedName name="a_102_08o">#REF!</definedName>
    <definedName name="a_110_08o">#REF!</definedName>
    <definedName name="a_111_08o">#REF!</definedName>
    <definedName name="a_112_08o">#REF!</definedName>
    <definedName name="a_120_08o">#REF!</definedName>
    <definedName name="a_121_08o">#REF!</definedName>
    <definedName name="a_122_08o">#REF!</definedName>
    <definedName name="a123456789">#REF!</definedName>
    <definedName name="a123457689">#REF!</definedName>
    <definedName name="A1ололо">#REF!</definedName>
    <definedName name="A6000000">#N/A</definedName>
    <definedName name="AA">#REF!</definedName>
    <definedName name="aaa">[3]Лист3!$A$2:$C$611</definedName>
    <definedName name="aaaa" localSheetId="3">#REF!</definedName>
    <definedName name="aaaa" localSheetId="2">#REF!</definedName>
    <definedName name="aaaa">#REF!</definedName>
    <definedName name="aa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s">#REF!</definedName>
    <definedName name="AB">#REF!</definedName>
    <definedName name="ABC">#REF!</definedName>
    <definedName name="AC">#REF!</definedName>
    <definedName name="ACC">#REF!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"C:\Windows\Рабочий стол\ПК-17-2002\Шурчи.xls"</definedName>
    <definedName name="ACCTID">#N/A</definedName>
    <definedName name="ACNT">#N/A</definedName>
    <definedName name="AcrilBox">#REF!</definedName>
    <definedName name="ad" localSheetId="3">{30,140,350,160,"",""}</definedName>
    <definedName name="ad" localSheetId="2">{30,140,350,160,"",""}</definedName>
    <definedName name="ad">{30,140,350,160,"",""}</definedName>
    <definedName name="AE">#REF!</definedName>
    <definedName name="AE1148677">'[4]Жиззах янги раз'!#REF!</definedName>
    <definedName name="AE1148678">'[5]Жиззах янги раз'!#REF!</definedName>
    <definedName name="af" localSheetId="3">{30,140,350,160,"",""}</definedName>
    <definedName name="af" localSheetId="2">{30,140,350,160,"",""}</definedName>
    <definedName name="af">{30,140,350,160,"",""}</definedName>
    <definedName name="ag">#REF!</definedName>
    <definedName name="ah" localSheetId="3">{30,140,350,160,"",""}</definedName>
    <definedName name="ah" localSheetId="2">{30,140,350,160,"",""}</definedName>
    <definedName name="ah">{30,140,350,160,"",""}</definedName>
    <definedName name="AI">#REF!</definedName>
    <definedName name="aj" localSheetId="3">{30,140,350,160,"",""}</definedName>
    <definedName name="aj" localSheetId="2">{30,140,350,160,"",""}</definedName>
    <definedName name="aj">{30,140,350,160,"",""}</definedName>
    <definedName name="ak" localSheetId="3">{30,140,350,160,"",""}</definedName>
    <definedName name="ak" localSheetId="2">{30,140,350,160,"",""}</definedName>
    <definedName name="ak">{30,140,350,160,"",""}</definedName>
    <definedName name="AKNO">#N/A</definedName>
    <definedName name="Akril">#REF!</definedName>
    <definedName name="AL">#REF!</definedName>
    <definedName name="ALL">#REF!</definedName>
    <definedName name="allll" localSheetId="3">TRUNC(([2]!oy-1)/3+1)</definedName>
    <definedName name="allll" localSheetId="2">TRUNC(([2]!oy-1)/3+1)</definedName>
    <definedName name="allll">TRUNC((oy-1)/3+1)</definedName>
    <definedName name="AM" localSheetId="3">#REF!</definedName>
    <definedName name="AM" localSheetId="2">#REF!</definedName>
    <definedName name="AM">#REF!</definedName>
    <definedName name="Ammiak_SSBox" localSheetId="3">#REF!</definedName>
    <definedName name="Ammiak_SSBox" localSheetId="2">#REF!</definedName>
    <definedName name="Ammiak_SSBox">#REF!</definedName>
    <definedName name="Ammiak3Box" localSheetId="3">#REF!</definedName>
    <definedName name="Ammiak3Box" localSheetId="2">#REF!</definedName>
    <definedName name="Ammiak3Box">#REF!</definedName>
    <definedName name="AmmiakBox">#REF!</definedName>
    <definedName name="AmVodaBox">#REF!</definedName>
    <definedName name="AN">#REF!</definedName>
    <definedName name="and">#REF!</definedName>
    <definedName name="AO">#REF!</definedName>
    <definedName name="AP">#REF!</definedName>
    <definedName name="aq" localSheetId="3">{30,140,350,160,"",""}</definedName>
    <definedName name="aq" localSheetId="2">{30,140,350,160,"",""}</definedName>
    <definedName name="aq">{30,140,350,160,"",""}</definedName>
    <definedName name="aqz"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s" localSheetId="3">{30,140,350,160,"",""}</definedName>
    <definedName name="as" localSheetId="2">{30,140,350,160,"",""}</definedName>
    <definedName name="as">{30,140,350,160,"",""}</definedName>
    <definedName name="asd" localSheetId="3">{30,140,350,160,"",""}</definedName>
    <definedName name="asd" localSheetId="2">{30,140,350,160,"",""}</definedName>
    <definedName name="asd">{30,140,350,160,"",""}</definedName>
    <definedName name="asdasdawedwqd" localSheetId="3">{30,140,350,160,"",""}</definedName>
    <definedName name="asdasdawedwqd" localSheetId="2">{30,140,350,160,"",""}</definedName>
    <definedName name="asdasdawedwqd">{30,140,350,160,"",""}</definedName>
    <definedName name="ASDFASAS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T">#REF!</definedName>
    <definedName name="AU">#REF!</definedName>
    <definedName name="AV">#REF!</definedName>
    <definedName name="AVFBox">#REF!</definedName>
    <definedName name="AW">#REF!</definedName>
    <definedName name="AX">#REF!</definedName>
    <definedName name="AY">#REF!</definedName>
    <definedName name="az" localSheetId="3">{30,140,350,160,"",""}</definedName>
    <definedName name="az" localSheetId="2">{30,140,350,160,"",""}</definedName>
    <definedName name="az">{30,140,350,160,"",""}</definedName>
    <definedName name="azbuka">#REF!</definedName>
    <definedName name="AzotPoj450Box">#REF!</definedName>
    <definedName name="b" localSheetId="3">{30,140,350,160,"",""}</definedName>
    <definedName name="b" localSheetId="2">{30,140,350,160,"",""}</definedName>
    <definedName name="b">{30,140,350,160,"",""}</definedName>
    <definedName name="b_">#REF!</definedName>
    <definedName name="B6999999">#N/A</definedName>
    <definedName name="BA">#REF!</definedName>
    <definedName name="BAC">#REF!</definedName>
    <definedName name="Baht">#REF!</definedName>
    <definedName name="Balans">[6]BAL!$A$1:$O$1858</definedName>
    <definedName name="Balans_9mesBox" localSheetId="3">#REF!</definedName>
    <definedName name="Balans_9mesBox" localSheetId="2">#REF!</definedName>
    <definedName name="Balans_9mesBox">#REF!</definedName>
    <definedName name="BB" localSheetId="3">#REF!</definedName>
    <definedName name="BB" localSheetId="2">#REF!</definedName>
    <definedName name="BB">#REF!</definedName>
    <definedName name="bbb" localSheetId="3">#REF!</definedName>
    <definedName name="bbb" localSheetId="2">#REF!</definedName>
    <definedName name="bbb">#REF!</definedName>
    <definedName name="BC">#REF!</definedName>
    <definedName name="BD">#REF!</definedName>
    <definedName name="BE">#REF!</definedName>
    <definedName name="BF">#REF!</definedName>
    <definedName name="BG">#REF!</definedName>
    <definedName name="BH">#REF!</definedName>
    <definedName name="BI">#REF!</definedName>
    <definedName name="BJ">#REF!</definedName>
    <definedName name="BK">#REF!</definedName>
    <definedName name="BL">#REF!</definedName>
    <definedName name="BLOCK">#REF!</definedName>
    <definedName name="BM">#REF!</definedName>
    <definedName name="bn" localSheetId="3">{30,140,350,160,"",""}</definedName>
    <definedName name="bn" localSheetId="2">{30,140,350,160,"",""}</definedName>
    <definedName name="bn">{30,140,350,160,"",""}</definedName>
    <definedName name="BO">#REF!</definedName>
    <definedName name="BP">#N/A</definedName>
    <definedName name="BPU" localSheetId="3">#REF!,#REF!</definedName>
    <definedName name="BPU" localSheetId="2">#REF!,#REF!</definedName>
    <definedName name="BPU">#REF!,#REF!</definedName>
    <definedName name="BQ" localSheetId="3">#REF!</definedName>
    <definedName name="BQ" localSheetId="2">#REF!</definedName>
    <definedName name="BQ">#REF!</definedName>
    <definedName name="BR" localSheetId="3">#REF!</definedName>
    <definedName name="BR" localSheetId="2">#REF!</definedName>
    <definedName name="BR">#REF!</definedName>
    <definedName name="BS" localSheetId="3">#REF!</definedName>
    <definedName name="BS" localSheetId="2">#REF!</definedName>
    <definedName name="BS">#REF!</definedName>
    <definedName name="BT">#REF!</definedName>
    <definedName name="BU">#REF!</definedName>
    <definedName name="Button_4">"прогноз_доходов_2005_помесяц__уд_вес_помесячный_Таблица"</definedName>
    <definedName name="BV">#REF!</definedName>
    <definedName name="bvc" localSheetId="3">{30,140,350,160,"",""}</definedName>
    <definedName name="bvc" localSheetId="2">{30,140,350,160,"",""}</definedName>
    <definedName name="bvc">{30,140,350,160,"",""}</definedName>
    <definedName name="bvhk" localSheetId="3">#REF!,#REF!,#REF!</definedName>
    <definedName name="bvhk" localSheetId="2">#REF!,#REF!,#REF!</definedName>
    <definedName name="bvhk">#REF!,#REF!,#REF!</definedName>
    <definedName name="BW" localSheetId="3">#REF!</definedName>
    <definedName name="BW" localSheetId="2">#REF!</definedName>
    <definedName name="BW">#REF!</definedName>
    <definedName name="BX" localSheetId="3">#REF!</definedName>
    <definedName name="BX" localSheetId="2">#REF!</definedName>
    <definedName name="BX">#REF!</definedName>
    <definedName name="BY" localSheetId="3">#REF!</definedName>
    <definedName name="BY" localSheetId="2">#REF!</definedName>
    <definedName name="BY">#REF!</definedName>
    <definedName name="BZ">#REF!</definedName>
    <definedName name="Bс37">#REF!</definedName>
    <definedName name="CA">#REF!</definedName>
    <definedName name="CaClBox">#REF!</definedName>
    <definedName name="can">#REF!</definedName>
    <definedName name="CAPA" localSheetId="3" hidden="1">{#N/A,#N/A,FALSE,"인원";#N/A,#N/A,FALSE,"비용2";#N/A,#N/A,FALSE,"비용1";#N/A,#N/A,FALSE,"비용";#N/A,#N/A,FALSE,"보증2";#N/A,#N/A,FALSE,"보증1";#N/A,#N/A,FALSE,"보증";#N/A,#N/A,FALSE,"손익1";#N/A,#N/A,FALSE,"손익";#N/A,#N/A,FALSE,"부서별매출";#N/A,#N/A,FALSE,"매출"}</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B">#REF!</definedName>
    <definedName name="cbvx">#REF!</definedName>
    <definedName name="CC">#REF!</definedName>
    <definedName name="ccc">#REF!</definedName>
    <definedName name="CD">#REF!</definedName>
    <definedName name="CE">#REF!</definedName>
    <definedName name="CF">#REF!</definedName>
    <definedName name="CG">#REF!</definedName>
    <definedName name="ch" localSheetId="3">TRUNC(([2]!oy-1)/3+1)</definedName>
    <definedName name="ch" localSheetId="2">TRUNC(([2]!oy-1)/3+1)</definedName>
    <definedName name="ch">TRUNC((oy-1)/3+1)</definedName>
    <definedName name="chala" localSheetId="3">#REF!</definedName>
    <definedName name="chala" localSheetId="2">#REF!</definedName>
    <definedName name="chala">#REF!</definedName>
    <definedName name="cho" localSheetId="3" hidden="1">{"'Monthly 1997'!$A$3:$S$89"}</definedName>
    <definedName name="cho" localSheetId="2" hidden="1">{"'Monthly 1997'!$A$3:$S$89"}</definedName>
    <definedName name="cho" hidden="1">{"'Monthly 1997'!$A$3:$S$89"}</definedName>
    <definedName name="CI">#REF!</definedName>
    <definedName name="CJ">#REF!</definedName>
    <definedName name="CK">#REF!</definedName>
    <definedName name="CL">#REF!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DE">#REF!</definedName>
    <definedName name="COSTCNTR">#N/A</definedName>
    <definedName name="Criteria_MI">#REF!</definedName>
    <definedName name="Ctr1Box">#REF!</definedName>
    <definedName name="Ctr2Box">#REF!</definedName>
    <definedName name="curday">36934</definedName>
    <definedName name="CURR">#N/A</definedName>
    <definedName name="customs">#REF!</definedName>
    <definedName name="cvb" localSheetId="3">{30,140,350,160,"",""}</definedName>
    <definedName name="cvb" localSheetId="2">{30,140,350,160,"",""}</definedName>
    <definedName name="cvb">{30,140,350,160,"",""}</definedName>
    <definedName name="cy">2001</definedName>
    <definedName name="d">3</definedName>
    <definedName name="d_">#REF!</definedName>
    <definedName name="dac" localSheetId="3">[2]!_a1Z,[2]!_a2Z</definedName>
    <definedName name="dac" localSheetId="1">[2]!_a1Z,[2]!_a2Z</definedName>
    <definedName name="dac" localSheetId="2">[2]!_a1Z,[2]!_a2Z</definedName>
    <definedName name="dac">[2]!_a1Z,[2]!_a2Z</definedName>
    <definedName name="DAF" localSheetId="3">#REF!</definedName>
    <definedName name="DAF" localSheetId="2">#REF!</definedName>
    <definedName name="DAF">#REF!</definedName>
    <definedName name="dasd" localSheetId="3">#REF!</definedName>
    <definedName name="dasd" localSheetId="2">#REF!</definedName>
    <definedName name="dasd">#REF!</definedName>
    <definedName name="data" localSheetId="3">#REF!</definedName>
    <definedName name="data" localSheetId="2">#REF!</definedName>
    <definedName name="data">#REF!</definedName>
    <definedName name="Data_VDS">#REF!</definedName>
    <definedName name="DATA1">#N/A</definedName>
    <definedName name="DATA2">#N/A</definedName>
    <definedName name="DATA3">#REF!</definedName>
    <definedName name="DATA4">#REF!</definedName>
    <definedName name="Database_MI">#REF!</definedName>
    <definedName name="dataI">#N/A</definedName>
    <definedName name="DCID">#N/A</definedName>
    <definedName name="ddd">#REF!</definedName>
    <definedName name="ddddd">#REF!</definedName>
    <definedName name="dddddd" localSheetId="3">TRUNC(([2]!oy-1)/3+1)</definedName>
    <definedName name="dddddd" localSheetId="2">TRUNC(([2]!oy-1)/3+1)</definedName>
    <definedName name="dddddd">TRUNC((oy-1)/3+1)</definedName>
    <definedName name="dddddd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f">#REF!</definedName>
    <definedName name="ddfffff">#REF!</definedName>
    <definedName name="DESCRIP">#N/A</definedName>
    <definedName name="df" localSheetId="3">{30,140,350,160,"",""}</definedName>
    <definedName name="df" localSheetId="2">{30,140,350,160,"",""}</definedName>
    <definedName name="df">{30,140,350,160,"",""}</definedName>
    <definedName name="dfasd">#REF!</definedName>
    <definedName name="DFDSF">#REF!</definedName>
    <definedName name="dfg">#REF!</definedName>
    <definedName name="DFT" localSheetId="3">#REF!,#REF!,#REF!,#REF!,#REF!,#REF!,#REF!</definedName>
    <definedName name="DFT" localSheetId="2">#REF!,#REF!,#REF!,#REF!,#REF!,#REF!,#REF!</definedName>
    <definedName name="DFT">#REF!,#REF!,#REF!,#REF!,#REF!,#REF!,#REF!</definedName>
    <definedName name="dg" localSheetId="3">#REF!</definedName>
    <definedName name="dg" localSheetId="2">#REF!</definedName>
    <definedName name="dg">#REF!</definedName>
    <definedName name="Dialog1_Button2_Click">#N/A</definedName>
    <definedName name="DOCUNO">#N/A</definedName>
    <definedName name="Dollar" localSheetId="3">#REF!</definedName>
    <definedName name="Dollar" localSheetId="2">#REF!</definedName>
    <definedName name="Dollar">#REF!</definedName>
    <definedName name="dse" localSheetId="3">{30,140,350,160,"",""}</definedName>
    <definedName name="dse" localSheetId="2">{30,140,350,160,"",""}</definedName>
    <definedName name="dse">{30,140,350,160,"",""}</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e" localSheetId="3">{30,140,350,160,"",""}</definedName>
    <definedName name="e" localSheetId="2">{30,140,350,160,"",""}</definedName>
    <definedName name="e">{30,140,350,160,"",""}</definedName>
    <definedName name="eee">#REF!</definedName>
    <definedName name="ee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kstrakBox">#REF!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URO97">#REF!</definedName>
    <definedName name="EURO98">#REF!</definedName>
    <definedName name="ew" localSheetId="3">{30,140,350,160,"",""}</definedName>
    <definedName name="ew" localSheetId="2">{30,140,350,160,"",""}</definedName>
    <definedName name="ew">{30,140,350,160,"",""}</definedName>
    <definedName name="Excel_BuiltIn__FilterDatabase_3">#REF!</definedName>
    <definedName name="Excel_BuiltIn_Print_Area_3">#REF!</definedName>
    <definedName name="Excel_BuiltIn_Print_Area_70">#REF!</definedName>
    <definedName name="Excel_BuiltIn_Print_Titles_3">#REF!</definedName>
    <definedName name="Excel_BuiltIn_Recorder">#REF!</definedName>
    <definedName name="EXHRATE">#N/A</definedName>
    <definedName name="EXP">#REF!</definedName>
    <definedName name="Extract_MI">#REF!</definedName>
    <definedName name="ey" localSheetId="3">{30,140,350,160,"",""}</definedName>
    <definedName name="ey" localSheetId="2">{30,140,350,160,"",""}</definedName>
    <definedName name="ey">{30,140,350,160,"",""}</definedName>
    <definedName name="F">#REF!</definedName>
    <definedName name="FaktBox">#REF!</definedName>
    <definedName name="fcdf">#REF!</definedName>
    <definedName name="fd">#REF!</definedName>
    <definedName name="fdghsssssr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localSheetId="3" hidden="1">{#N/A,#N/A,FALSE,"BODY"}</definedName>
    <definedName name="fdsdfsfdsfdsfds" localSheetId="2" hidden="1">{#N/A,#N/A,FALSE,"BODY"}</definedName>
    <definedName name="fdsdfsfdsfdsfds" hidden="1">{#N/A,#N/A,FALSE,"BODY"}</definedName>
    <definedName name="fff">#REF!</definedName>
    <definedName name="ffff">#REF!</definedName>
    <definedName name="ffx" localSheetId="3" hidden="1">{#N/A,#N/A,FALSE,"BODY"}</definedName>
    <definedName name="ffx" localSheetId="2" hidden="1">{#N/A,#N/A,FALSE,"BODY"}</definedName>
    <definedName name="ffx" hidden="1">{#N/A,#N/A,FALSE,"BODY"}</definedName>
    <definedName name="fg">#REF!</definedName>
    <definedName name="fgfh">#REF!</definedName>
    <definedName name="FINDATE">#REF!</definedName>
    <definedName name="First_Year">#REF!</definedName>
    <definedName name="flk">#REF!</definedName>
    <definedName name="fr">#REF!</definedName>
    <definedName name="front_2" localSheetId="3" hidden="1">{#N/A,#N/A,FALSE,"BODY"}</definedName>
    <definedName name="front_2" localSheetId="2" hidden="1">{#N/A,#N/A,FALSE,"BODY"}</definedName>
    <definedName name="front_2" hidden="1">{#N/A,#N/A,FALSE,"BODY"}</definedName>
    <definedName name="FullDate">#N/A</definedName>
    <definedName name="G">#REF!</definedName>
    <definedName name="gf" localSheetId="3">{30,140,350,160,"",""}</definedName>
    <definedName name="gf" localSheetId="2">{30,140,350,160,"",""}</definedName>
    <definedName name="gf">{30,140,350,160,"",""}</definedName>
    <definedName name="GFAS">#N/A</definedName>
    <definedName name="gfgfgg" localSheetId="3">[2]!дел/1000</definedName>
    <definedName name="gfgfgg" localSheetId="1">[2]!дел/1000</definedName>
    <definedName name="gfgfgg" localSheetId="2">[2]!дел/1000</definedName>
    <definedName name="gfgfgg">[2]!дел/1000</definedName>
    <definedName name="gg" localSheetId="3">#REF!</definedName>
    <definedName name="gg" localSheetId="2">#REF!</definedName>
    <definedName name="gg">#REF!</definedName>
    <definedName name="gg\" localSheetId="3">#REF!</definedName>
    <definedName name="gg\" localSheetId="2">#REF!</definedName>
    <definedName name="gg\">#REF!</definedName>
    <definedName name="ggg" localSheetId="3">#REF!</definedName>
    <definedName name="ggg" localSheetId="2">#REF!</definedName>
    <definedName name="ggg">#REF!</definedName>
    <definedName name="gh">#N/A</definedName>
    <definedName name="ghghgh">#REF!</definedName>
    <definedName name="ghj">#REF!</definedName>
    <definedName name="ghjhb" localSheetId="3">[2]!дел/1000</definedName>
    <definedName name="ghjhb" localSheetId="1">[2]!дел/1000</definedName>
    <definedName name="ghjhb" localSheetId="2">[2]!дел/1000</definedName>
    <definedName name="ghjhb">[2]!дел/1000</definedName>
    <definedName name="GipoxloritBox" localSheetId="3">#REF!</definedName>
    <definedName name="GipoxloritBox" localSheetId="2">#REF!</definedName>
    <definedName name="GipoxloritBox">#REF!</definedName>
    <definedName name="GOVBox" localSheetId="3">#REF!</definedName>
    <definedName name="GOVBox" localSheetId="2">#REF!</definedName>
    <definedName name="GOVBox">#REF!</definedName>
    <definedName name="h" localSheetId="3">{30,140,350,160,"",""}</definedName>
    <definedName name="h" localSheetId="2">{30,140,350,160,"",""}</definedName>
    <definedName name="h">{30,140,350,160,"",""}</definedName>
    <definedName name="HEAT">#REF!</definedName>
    <definedName name="hf" localSheetId="3">{30,140,350,160,"",""}</definedName>
    <definedName name="hf" localSheetId="2">{30,140,350,160,"",""}</definedName>
    <definedName name="hf">{30,140,350,160,"",""}</definedName>
    <definedName name="hgh" localSheetId="3">{30,140,350,160,"",""}</definedName>
    <definedName name="hgh" localSheetId="2">{30,140,350,160,"",""}</definedName>
    <definedName name="hgh">{30,140,350,160,"",""}</definedName>
    <definedName name="hghghghghghgh">#REF!</definedName>
    <definedName name="hhh">#REF!</definedName>
    <definedName name="hhj">#REF!</definedName>
    <definedName name="hj">#REF!</definedName>
    <definedName name="hjilll" localSheetId="3">TRUNC(([2]!oy-1)/3+1)</definedName>
    <definedName name="hjilll" localSheetId="2">TRUNC(([2]!oy-1)/3+1)</definedName>
    <definedName name="hjilll">TRUNC(([2]!oy-1)/3+1)</definedName>
    <definedName name="hkj" localSheetId="3">#REF!</definedName>
    <definedName name="hkj" localSheetId="2">#REF!</definedName>
    <definedName name="hkj">#REF!</definedName>
    <definedName name="HTML_CodePage" hidden="1">874</definedName>
    <definedName name="HTML_Control" localSheetId="3" hidden="1">{"'Monthly 1997'!$A$3:$S$89"}</definedName>
    <definedName name="HTML_Control" localSheetId="2" hidden="1">{"'Monthly 1997'!$A$3:$S$89"}</definedName>
    <definedName name="HTML_Control" hidden="1">{"'Monthly 1997'!$A$3:$S$89"}</definedName>
    <definedName name="HTML_Control1" localSheetId="3" hidden="1">{"'Monthly 1997'!$A$3:$S$89"}</definedName>
    <definedName name="HTML_Control1" localSheetId="2" hidden="1">{"'Monthly 1997'!$A$3:$S$89"}</definedName>
    <definedName name="HTML_Control1" hidden="1">{"'Monthly 1997'!$A$3:$S$89"}</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7</definedName>
    <definedName name="hvv">#REF!</definedName>
    <definedName name="I" localSheetId="3">{30,140,350,160,"",""}</definedName>
    <definedName name="I" localSheetId="2">{30,140,350,160,"",""}</definedName>
    <definedName name="I">{30,140,350,160,"",""}</definedName>
    <definedName name="IDNO">#N/A</definedName>
    <definedName name="IMPORT">#REF!</definedName>
    <definedName name="INSERT">#REF!</definedName>
    <definedName name="INTINC">#N/A</definedName>
    <definedName name="INTRISSNO">#N/A</definedName>
    <definedName name="INTRRATE">#N/A</definedName>
    <definedName name="INVESTMENT" localSheetId="3">[2]!_a1Z,[2]!_a2Z</definedName>
    <definedName name="INVESTMENT" localSheetId="1">[2]!_a1Z,[2]!_a2Z</definedName>
    <definedName name="INVESTMENT" localSheetId="2">[2]!_a1Z,[2]!_a2Z</definedName>
    <definedName name="INVESTMENT">[2]!_a1Z,[2]!_a2Z</definedName>
    <definedName name="io" localSheetId="3">{30,140,350,160,"",""}</definedName>
    <definedName name="io" localSheetId="2">{30,140,350,160,"",""}</definedName>
    <definedName name="io">{30,140,350,160,"",""}</definedName>
    <definedName name="iu" localSheetId="3">{30,140,350,160,"",""}</definedName>
    <definedName name="iu" localSheetId="2">{30,140,350,160,"",""}</definedName>
    <definedName name="iu">{30,140,350,160,"",""}</definedName>
    <definedName name="IU_2">'[7]табли 4 местний совет'!#REF!</definedName>
    <definedName name="iuy" localSheetId="3">{30,140,350,160,"",""}</definedName>
    <definedName name="iuy" localSheetId="2">{30,140,350,160,"",""}</definedName>
    <definedName name="iuy">{30,140,350,160,"",""}</definedName>
    <definedName name="j" localSheetId="3">{30,140,350,160,"",""}</definedName>
    <definedName name="j" localSheetId="2">{30,140,350,160,"",""}</definedName>
    <definedName name="j">{30,140,350,160,"",""}</definedName>
    <definedName name="jhjkfhkj">#REF!</definedName>
    <definedName name="jjkjkjkjkj">#REF!</definedName>
    <definedName name="jkkn" localSheetId="3">{30,140,350,160,"",""}</definedName>
    <definedName name="jkkn" localSheetId="2">{30,140,350,160,"",""}</definedName>
    <definedName name="jkkn">{30,140,350,160,"",""}</definedName>
    <definedName name="jlk">#REF!</definedName>
    <definedName name="JOB">#REF!</definedName>
    <definedName name="K">#REF!</definedName>
    <definedName name="K4Box">#REF!</definedName>
    <definedName name="K9Box">#REF!</definedName>
    <definedName name="ka" localSheetId="3">TRUNC(([2]!oy-1)/3+1)</definedName>
    <definedName name="ka" localSheetId="2">TRUNC(([2]!oy-1)/3+1)</definedName>
    <definedName name="ka">TRUNC(([2]!oy-1)/3+1)</definedName>
    <definedName name="KalkulyatsiyaBox" localSheetId="3">#REF!</definedName>
    <definedName name="KalkulyatsiyaBox" localSheetId="2">#REF!</definedName>
    <definedName name="KalkulyatsiyaBox">#REF!</definedName>
    <definedName name="kash" localSheetId="3">{30,140,350,160,"",""}</definedName>
    <definedName name="kash" localSheetId="2">{30,140,350,160,"",""}</definedName>
    <definedName name="kash">{30,140,350,160,"",""}</definedName>
    <definedName name="KaustikaBox">#REF!</definedName>
    <definedName name="Kbcn" localSheetId="3">{30,140,350,160,"",""}</definedName>
    <definedName name="Kbcn" localSheetId="2">{30,140,350,160,"",""}</definedName>
    <definedName name="Kbcn">{30,140,350,160,"",""}</definedName>
    <definedName name="kbcnjr" localSheetId="3" hidden="1">#REF!</definedName>
    <definedName name="kbcnjr" localSheetId="2" hidden="1">#REF!</definedName>
    <definedName name="kbcnjr" hidden="1">#REF!</definedName>
    <definedName name="KislAzot_SSBox">#REF!</definedName>
    <definedName name="KislAzot3Box">#REF!</definedName>
    <definedName name="KislAzotBox">#REF!</definedName>
    <definedName name="KislIng450Box">#REF!</definedName>
    <definedName name="kj">#REF!</definedName>
    <definedName name="kjl" localSheetId="3">#REF!,#REF!,#REF!</definedName>
    <definedName name="kjl" localSheetId="2">#REF!,#REF!,#REF!</definedName>
    <definedName name="kjl">#REF!,#REF!,#REF!</definedName>
    <definedName name="K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#REF!</definedName>
    <definedName name="KLJLK" localSheetId="3" hidden="1">{#N/A,#N/A,FALSE,"BODY"}</definedName>
    <definedName name="KLJLK" localSheetId="2" hidden="1">{#N/A,#N/A,FALSE,"BODY"}</definedName>
    <definedName name="KLJLK" hidden="1">{#N/A,#N/A,FALSE,"BODY"}</definedName>
    <definedName name="KNSBox">#REF!</definedName>
    <definedName name="KursovayaBox">#REF!</definedName>
    <definedName name="L">#N/A</definedName>
    <definedName name="L5A">#REF!</definedName>
    <definedName name="L5C">#REF!</definedName>
    <definedName name="L5CT">#REF!</definedName>
    <definedName name="L5H">#REF!</definedName>
    <definedName name="L5I">#REF!</definedName>
    <definedName name="L5N">#REF!</definedName>
    <definedName name="L5Q">#REF!</definedName>
    <definedName name="LANOS">#REF!</definedName>
    <definedName name="lastday">37165</definedName>
    <definedName name="LGL" localSheetId="3">#REF!,#REF!</definedName>
    <definedName name="LGL" localSheetId="2">#REF!,#REF!</definedName>
    <definedName name="LGL">#REF!,#REF!</definedName>
    <definedName name="LGR" localSheetId="3">#REF!,#REF!</definedName>
    <definedName name="LGR" localSheetId="2">#REF!,#REF!</definedName>
    <definedName name="LGR">#REF!,#REF!</definedName>
    <definedName name="LIM">#REF!</definedName>
    <definedName name="ListToShow">#REF!</definedName>
    <definedName name="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#REF!</definedName>
    <definedName name="local" localSheetId="3" hidden="1">{#N/A,#N/A,FALSE,"인원";#N/A,#N/A,FALSE,"비용2";#N/A,#N/A,FALSE,"비용1";#N/A,#N/A,FALSE,"비용";#N/A,#N/A,FALSE,"보증2";#N/A,#N/A,FALSE,"보증1";#N/A,#N/A,FALSE,"보증";#N/A,#N/A,FALSE,"손익1";#N/A,#N/A,FALSE,"손익";#N/A,#N/A,FALSE,"부서별매출";#N/A,#N/A,FALSE,"매출"}</definedName>
    <definedName name="local" localSheetId="2"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ra" localSheetId="3">TRUNC(([2]!oy-1)/3+1)</definedName>
    <definedName name="lora" localSheetId="2">TRUNC(([2]!oy-1)/3+1)</definedName>
    <definedName name="lora">TRUNC((oy-1)/3+1)</definedName>
    <definedName name="lot" localSheetId="3">#REF!</definedName>
    <definedName name="lot" localSheetId="2">#REF!</definedName>
    <definedName name="lot">#REF!</definedName>
    <definedName name="LOTNO">#N/A</definedName>
    <definedName name="M" localSheetId="3">#REF!</definedName>
    <definedName name="M" localSheetId="2">#REF!</definedName>
    <definedName name="M">#REF!</definedName>
    <definedName name="m_AA" localSheetId="3">#REF!</definedName>
    <definedName name="m_AA" localSheetId="2">#REF!</definedName>
    <definedName name="m_AA">#REF!</definedName>
    <definedName name="MABox" localSheetId="3">#REF!</definedName>
    <definedName name="MABox" localSheetId="2">#REF!</definedName>
    <definedName name="MABox">#REF!</definedName>
    <definedName name="MANSUROV"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KET">#REF!</definedName>
    <definedName name="MARKET2">#REF!</definedName>
    <definedName name="MARKET3">#REF!</definedName>
    <definedName name="MARKET4">#REF!</definedName>
    <definedName name="max">'[8]Зан-ть(р-ны)'!$5:$5</definedName>
    <definedName name="Metanol_RekBox" localSheetId="3">#REF!</definedName>
    <definedName name="Metanol_RekBox" localSheetId="2">#REF!</definedName>
    <definedName name="Metanol_RekBox">#REF!</definedName>
    <definedName name="Metanol_SBox" localSheetId="3">#REF!</definedName>
    <definedName name="Metanol_SBox" localSheetId="2">#REF!</definedName>
    <definedName name="Metanol_SBox">#REF!</definedName>
    <definedName name="MFT" localSheetId="3">#REF!,#REF!,#REF!,#REF!</definedName>
    <definedName name="MFT" localSheetId="2">#REF!,#REF!,#REF!,#REF!</definedName>
    <definedName name="MFT">#REF!,#REF!,#REF!,#REF!</definedName>
    <definedName name="MFTU" localSheetId="3">#REF!,#REF!,#REF!,#REF!</definedName>
    <definedName name="MFTU" localSheetId="2">#REF!,#REF!,#REF!,#REF!</definedName>
    <definedName name="MFTU">#REF!,#REF!,#REF!,#REF!</definedName>
    <definedName name="mmm">#REF!</definedName>
    <definedName name="mn">"Август"</definedName>
    <definedName name="Money1">#REF!</definedName>
    <definedName name="Money2">#REF!</definedName>
    <definedName name="MONTH">#N/A</definedName>
    <definedName name="monthl" localSheetId="3" hidden="1">{"'Monthly 1997'!$A$3:$S$89"}</definedName>
    <definedName name="monthl" localSheetId="2" hidden="1">{"'Monthly 1997'!$A$3:$S$89"}</definedName>
    <definedName name="monthl" hidden="1">{"'Monthly 1997'!$A$3:$S$89"}</definedName>
    <definedName name="Monthly" localSheetId="3" hidden="1">{"'Monthly 1997'!$A$3:$S$89"}</definedName>
    <definedName name="Monthly" localSheetId="2" hidden="1">{"'Monthly 1997'!$A$3:$S$89"}</definedName>
    <definedName name="Monthly" hidden="1">{"'Monthly 1997'!$A$3:$S$89"}</definedName>
    <definedName name="MSIX">#REF!</definedName>
    <definedName name="mtg">#REF!</definedName>
    <definedName name="MTHREE">#REF!</definedName>
    <definedName name="n" localSheetId="3">{30,140,350,160,"",""}</definedName>
    <definedName name="n" localSheetId="2">{30,140,350,160,"",""}</definedName>
    <definedName name="n">{30,140,350,160,"",""}</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v">#REF!</definedName>
    <definedName name="nb" localSheetId="3">{30,140,350,160,"",""}</definedName>
    <definedName name="nb" localSheetId="2">{30,140,350,160,"",""}</definedName>
    <definedName name="nb">{30,140,350,160,"",""}</definedName>
    <definedName name="nbv" localSheetId="3">{30,140,350,160,"",""}</definedName>
    <definedName name="nbv" localSheetId="2">{30,140,350,160,"",""}</definedName>
    <definedName name="nbv">{30,140,350,160,"",""}</definedName>
    <definedName name="NDEDUINDC">#N/A</definedName>
    <definedName name="NFT" localSheetId="3">#REF!,#REF!,#REF!,#REF!</definedName>
    <definedName name="NFT" localSheetId="2">#REF!,#REF!,#REF!,#REF!</definedName>
    <definedName name="NFT">#REF!,#REF!,#REF!,#REF!</definedName>
    <definedName name="nhg" localSheetId="3">{30,140,350,160,"",""}</definedName>
    <definedName name="nhg" localSheetId="2">{30,140,350,160,"",""}</definedName>
    <definedName name="nhg">{30,140,350,160,"",""}</definedName>
    <definedName name="NitronBox">#REF!</definedName>
    <definedName name="nj">#REF!</definedName>
    <definedName name="nn">#REF!</definedName>
    <definedName name="NNN">#REF!</definedName>
    <definedName name="nonbaht">#REF!</definedName>
    <definedName name="novtab">'[8]Зан-ть(р-ны)'!$5:$5</definedName>
    <definedName name="№1" localSheetId="3">#REF!</definedName>
    <definedName name="№1" localSheetId="2">#REF!</definedName>
    <definedName name="№1">#REF!</definedName>
    <definedName name="o" localSheetId="3">{30,140,350,160,"",""}</definedName>
    <definedName name="o" localSheetId="2">{30,140,350,160,"",""}</definedName>
    <definedName name="o">{30,140,350,160,"",""}</definedName>
    <definedName name="OborBox">#REF!</definedName>
    <definedName name="obshiyT">#REF!</definedName>
    <definedName name="obsN">#REF!</definedName>
    <definedName name="OFF_ROAD" localSheetId="3">#REF!,#REF!,#REF!,#REF!,#REF!,#REF!,#REF!,#REF!,#REF!,#REF!,#REF!,#REF!</definedName>
    <definedName name="OFF_ROAD" localSheetId="2">#REF!,#REF!,#REF!,#REF!,#REF!,#REF!,#REF!,#REF!,#REF!,#REF!,#REF!,#REF!</definedName>
    <definedName name="OFF_ROAD">#REF!,#REF!,#REF!,#REF!,#REF!,#REF!,#REF!,#REF!,#REF!,#REF!,#REF!,#REF!</definedName>
    <definedName name="oiu" localSheetId="3">{30,140,350,160,"",""}</definedName>
    <definedName name="oiu" localSheetId="2">{30,140,350,160,"",""}</definedName>
    <definedName name="oiu">{30,140,350,160,"",""}</definedName>
    <definedName name="OLE_LINK1">#REF!</definedName>
    <definedName name="OLE_LINK3">#REF!</definedName>
    <definedName name="OLE_LINK6">#REF!</definedName>
    <definedName name="O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svVodaBox">#REF!</definedName>
    <definedName name="OtchetBox">#REF!</definedName>
    <definedName name="oy">#N/A</definedName>
    <definedName name="p" localSheetId="3">{30,140,350,160,"",""}</definedName>
    <definedName name="p" localSheetId="2">{30,140,350,160,"",""}</definedName>
    <definedName name="p">{30,140,350,160,"",""}</definedName>
    <definedName name="PACK" localSheetId="3" hidden="1">{#N/A,#N/A,FALSE,"BODY"}</definedName>
    <definedName name="PACK" localSheetId="2" hidden="1">{#N/A,#N/A,FALSE,"BODY"}</definedName>
    <definedName name="PACK" hidden="1">{#N/A,#N/A,FALSE,"BODY"}</definedName>
    <definedName name="PACKING" localSheetId="3" hidden="1">{#N/A,#N/A,FALSE,"BODY"}</definedName>
    <definedName name="PACKING" localSheetId="2" hidden="1">{#N/A,#N/A,FALSE,"BODY"}</definedName>
    <definedName name="PACKING" hidden="1">{#N/A,#N/A,FALSE,"BODY"}</definedName>
    <definedName name="PACKINGLIST" localSheetId="3" hidden="1">{#N/A,#N/A,FALSE,"BODY"}</definedName>
    <definedName name="PACKINGLIST" localSheetId="2" hidden="1">{#N/A,#N/A,FALSE,"BODY"}</definedName>
    <definedName name="PACKINGLIST" hidden="1">{#N/A,#N/A,FALSE,"BODY"}</definedName>
    <definedName name="Par82Box">#REF!</definedName>
    <definedName name="ParBox">#REF!</definedName>
    <definedName name="PARTNO">#N/A</definedName>
    <definedName name="pds">#REF!</definedName>
    <definedName name="Per_Nam">#N/A</definedName>
    <definedName name="Person">#N/A</definedName>
    <definedName name="perv">#REF!</definedName>
    <definedName name="pjv">#REF!</definedName>
    <definedName name="PL" localSheetId="3" hidden="1">{#N/A,#N/A,FALSE,"BODY"}</definedName>
    <definedName name="PL" localSheetId="2" hidden="1">{#N/A,#N/A,FALSE,"BODY"}</definedName>
    <definedName name="PL" hidden="1">{#N/A,#N/A,FALSE,"BODY"}</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#N/A</definedName>
    <definedName name="PNOTENO">#N/A</definedName>
    <definedName name="PNumMon">#N/A</definedName>
    <definedName name="po" localSheetId="3">{30,140,350,160,"",""}</definedName>
    <definedName name="po" localSheetId="2">{30,140,350,160,"",""}</definedName>
    <definedName name="po">{30,140,350,160,"",""}</definedName>
    <definedName name="PokupnieBox">#REF!</definedName>
    <definedName name="PoliakGelBox">#REF!</definedName>
    <definedName name="PoliakGranBox">#REF!</definedName>
    <definedName name="pp">#REF!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#N/A</definedName>
    <definedName name="Prim2">#N/A</definedName>
    <definedName name="Prim3">#N/A</definedName>
    <definedName name="Prim4">#N/A</definedName>
    <definedName name="PRIMAMT">#N/A</definedName>
    <definedName name="Print_3_pages" localSheetId="3">#REF!,#REF!,#REF!</definedName>
    <definedName name="Print_3_pages" localSheetId="2">#REF!,#REF!,#REF!</definedName>
    <definedName name="Print_3_pages">#REF!,#REF!,#REF!</definedName>
    <definedName name="Print_Area_MI" localSheetId="3">#REF!</definedName>
    <definedName name="Print_Area_MI" localSheetId="2">#REF!</definedName>
    <definedName name="Print_Area_MI">#REF!</definedName>
    <definedName name="Print_Titles_MI" localSheetId="3">#REF!</definedName>
    <definedName name="Print_Titles_MI" localSheetId="2">#REF!</definedName>
    <definedName name="Print_Titles_MI">#REF!</definedName>
    <definedName name="print3pages" localSheetId="3">#REF!,#REF!,#REF!</definedName>
    <definedName name="print3pages" localSheetId="2">#REF!,#REF!,#REF!</definedName>
    <definedName name="print3pages">#REF!,#REF!,#REF!</definedName>
    <definedName name="PRINT객ITLES" localSheetId="3">#REF!</definedName>
    <definedName name="PRINT객ITLES" localSheetId="2">#REF!</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ocDiscount">[9]Store!$B$128</definedName>
    <definedName name="ProchieBox" localSheetId="3">#REF!</definedName>
    <definedName name="ProchieBox" localSheetId="2">#REF!</definedName>
    <definedName name="ProchieBox">#REF!</definedName>
    <definedName name="PROJNO">#N/A</definedName>
    <definedName name="PYear2">#N/A</definedName>
    <definedName name="q" localSheetId="3">{30,140,350,160,"",""}</definedName>
    <definedName name="q" localSheetId="2">{30,140,350,160,"",""}</definedName>
    <definedName name="q">{30,140,350,160,"",""}</definedName>
    <definedName name="qorq">#REF!</definedName>
    <definedName name="qqq">#REF!</definedName>
    <definedName name="qqqq">#REF!</definedName>
    <definedName name="qqqqqqqqqqq">#REF!</definedName>
    <definedName name="qqr">#REF!</definedName>
    <definedName name="QTY">#N/A</definedName>
    <definedName name="qw" localSheetId="3">{30,140,350,160,"",""}</definedName>
    <definedName name="qw" localSheetId="2">{30,140,350,160,"",""}</definedName>
    <definedName name="qw">{30,140,350,160,"",""}</definedName>
    <definedName name="qwe" localSheetId="3">{30,140,350,160,"",""}</definedName>
    <definedName name="qwe" localSheetId="2">{30,140,350,160,"",""}</definedName>
    <definedName name="qwe">{30,140,350,160,"",""}</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zdVozduxBox">#REF!</definedName>
    <definedName name="RCPTNO">#N/A</definedName>
    <definedName name="re" localSheetId="3">{30,140,350,160,"",""}</definedName>
    <definedName name="re" localSheetId="2">{30,140,350,160,"",""}</definedName>
    <definedName name="re">{30,140,350,160,"",""}</definedName>
    <definedName name="REFNO">#REF!</definedName>
    <definedName name="REMARK">#N/A</definedName>
    <definedName name="resp" localSheetId="3">DATE([2]!yil,[2]!oy,1)</definedName>
    <definedName name="resp" localSheetId="2">DATE([2]!yil,[2]!oy,1)</definedName>
    <definedName name="resp">DATE([2]!yil,[2]!oy,1)</definedName>
    <definedName name="respub" localSheetId="3">#REF!</definedName>
    <definedName name="respub" localSheetId="2">#REF!</definedName>
    <definedName name="respub">#REF!</definedName>
    <definedName name="Results" localSheetId="3">[10]Results!#REF!</definedName>
    <definedName name="Results" localSheetId="2">[10]Results!#REF!</definedName>
    <definedName name="Results">[10]Results!#REF!</definedName>
    <definedName name="rew" localSheetId="3">{30,140,350,160,"",""}</definedName>
    <definedName name="rew" localSheetId="2">{30,140,350,160,"",""}</definedName>
    <definedName name="rew">{30,140,350,160,"",""}</definedName>
    <definedName name="rexfn">#REF!</definedName>
    <definedName name="RezultatBox">#REF!</definedName>
    <definedName name="rfkmr"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HD">#N/A</definedName>
    <definedName name="RM">#REF!</definedName>
    <definedName name="RNCLTYPE">#N/A</definedName>
    <definedName name="RO">#REF!</definedName>
    <definedName name="RodAmBox">#REF!</definedName>
    <definedName name="rom">#N/A</definedName>
    <definedName name="ROW">#REF!</definedName>
    <definedName name="RP">#N/A</definedName>
    <definedName name="rrr">#REF!</definedName>
    <definedName name="RT">#REF!</definedName>
    <definedName name="rtew" localSheetId="3">{30,140,350,160,"",""}</definedName>
    <definedName name="rtew" localSheetId="2">{30,140,350,160,"",""}</definedName>
    <definedName name="rtew">{30,140,350,160,"",""}</definedName>
    <definedName name="Rw">#REF!</definedName>
    <definedName name="RY">#REF!</definedName>
    <definedName name="RZVD">#N/A</definedName>
    <definedName name="S">#REF!</definedName>
    <definedName name="sa" localSheetId="3">{30,140,350,160,"",""}</definedName>
    <definedName name="sa" localSheetId="2">{30,140,350,160,"",""}</definedName>
    <definedName name="sa">{30,140,350,160,"",""}</definedName>
    <definedName name="samarqa">#REF!</definedName>
    <definedName name="sana" localSheetId="3">DATE([2]!yil,[2]!oy,1)</definedName>
    <definedName name="sana" localSheetId="2">DATE([2]!yil,[2]!oy,1)</definedName>
    <definedName name="sana">DATE(yil,oy,1)</definedName>
    <definedName name="sd" localSheetId="3">{30,140,350,160,"",""}</definedName>
    <definedName name="sd" localSheetId="2">{30,140,350,160,"",""}</definedName>
    <definedName name="sd">{30,140,350,160,"",""}</definedName>
    <definedName name="sdfg">#REF!</definedName>
    <definedName name="sdfsdfsd" localSheetId="3">TRUNC(([2]!oy-1)/3+1)</definedName>
    <definedName name="sdfsdfsd" localSheetId="2">TRUNC(([2]!oy-1)/3+1)</definedName>
    <definedName name="sdfsdfsd">TRUNC((oy-1)/3+1)</definedName>
    <definedName name="sdfsfdf" localSheetId="3">#REF!</definedName>
    <definedName name="sdfsfdf" localSheetId="2">#REF!</definedName>
    <definedName name="sdfsfdf">#REF!</definedName>
    <definedName name="se" localSheetId="3">{30,140,350,160,"",""}</definedName>
    <definedName name="se" localSheetId="2">{30,140,350,160,"",""}</definedName>
    <definedName name="se">{30,140,350,160,"",""}</definedName>
    <definedName name="Selitra_SSBox">#REF!</definedName>
    <definedName name="Selitra3Box">#REF!</definedName>
    <definedName name="SelitraBox">#REF!</definedName>
    <definedName name="SERNO">#N/A</definedName>
    <definedName name="SetBanks">#N/A</definedName>
    <definedName name="SetDay">#N/A</definedName>
    <definedName name="sf" localSheetId="3">{30,140,350,160,"",""}</definedName>
    <definedName name="sf" localSheetId="2">{30,140,350,160,"",""}</definedName>
    <definedName name="sf">{30,140,350,160,"",""}</definedName>
    <definedName name="shsssreywwetw"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nilkaBox">#REF!</definedName>
    <definedName name="SintezGazBox">#REF!</definedName>
    <definedName name="SLRCPTNO">#N/A</definedName>
    <definedName name="SLSERNO">#N/A</definedName>
    <definedName name="SolyankaBox">#REF!</definedName>
    <definedName name="SolyankaKatBox">#REF!</definedName>
    <definedName name="sr">#REF!</definedName>
    <definedName name="SravnenieBox">#REF!</definedName>
    <definedName name="SravnitelnayaBox">#REF!</definedName>
    <definedName name="ss" localSheetId="3">{30,140,350,160,"",""}</definedName>
    <definedName name="ss" localSheetId="2">{30,140,350,160,"",""}</definedName>
    <definedName name="ss">{30,140,350,160,"",""}</definedName>
    <definedName name="SSS"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#REF!</definedName>
    <definedName name="StartDate">#REF!</definedName>
    <definedName name="STDATE">#REF!</definedName>
    <definedName name="SulfatBox">#REF!</definedName>
    <definedName name="SUMMARY">#REF!</definedName>
    <definedName name="sung" localSheetId="3" hidden="1">{"'Monthly 1997'!$A$3:$S$89"}</definedName>
    <definedName name="sung" localSheetId="2" hidden="1">{"'Monthly 1997'!$A$3:$S$89"}</definedName>
    <definedName name="sung" hidden="1">{"'Monthly 1997'!$A$3:$S$89"}</definedName>
    <definedName name="sung2" localSheetId="3" hidden="1">{"'Monthly 1997'!$A$3:$S$89"}</definedName>
    <definedName name="sung2" localSheetId="2" hidden="1">{"'Monthly 1997'!$A$3:$S$89"}</definedName>
    <definedName name="sung2" hidden="1">{"'Monthly 1997'!$A$3:$S$89"}</definedName>
    <definedName name="SVOD">#N/A</definedName>
    <definedName name="SxemBox">#REF!</definedName>
    <definedName name="SxemNitronBox">#REF!</definedName>
    <definedName name="t" localSheetId="3">{30,140,350,160,"",""}</definedName>
    <definedName name="t" localSheetId="2">{30,140,350,160,"",""}</definedName>
    <definedName name="t">{30,140,350,160,"",""}</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EMPQTY">#N/A</definedName>
    <definedName name="TEST">#REF!</definedName>
    <definedName name="test1">#REF!</definedName>
    <definedName name="test2">#REF!</definedName>
    <definedName name="TFT" localSheetId="3">#REF!,#REF!,#REF!,#REF!</definedName>
    <definedName name="TFT" localSheetId="2">#REF!,#REF!,#REF!,#REF!</definedName>
    <definedName name="TFT">#REF!,#REF!,#REF!,#REF!</definedName>
    <definedName name="th" localSheetId="3">#REF!</definedName>
    <definedName name="th" localSheetId="2">#REF!</definedName>
    <definedName name="th">#REF!</definedName>
    <definedName name="TiomochBox" localSheetId="3">#REF!</definedName>
    <definedName name="TiomochBox" localSheetId="2">#REF!</definedName>
    <definedName name="TiomochBox">#REF!</definedName>
    <definedName name="tlfAprt" localSheetId="3">#REF!</definedName>
    <definedName name="tlfAprt" localSheetId="2">#REF!</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l">#REF!</definedName>
    <definedName name="total" localSheetId="3">[2]!дел/1000</definedName>
    <definedName name="total" localSheetId="1">[2]!дел/1000</definedName>
    <definedName name="total" localSheetId="2">[2]!дел/1000</definedName>
    <definedName name="total">[2]!дел/1000</definedName>
    <definedName name="tr" localSheetId="3">{30,140,350,160,"",""}</definedName>
    <definedName name="tr" localSheetId="2">{30,140,350,160,"",""}</definedName>
    <definedName name="tr">{30,140,350,160,"",""}</definedName>
    <definedName name="tre" localSheetId="3">{30,140,350,160,"",""}</definedName>
    <definedName name="tre" localSheetId="2">{30,140,350,160,"",""}</definedName>
    <definedName name="tre">{30,140,350,160,"",""}</definedName>
    <definedName name="TRUNK_TAILGATE_HANDLE">#REF!</definedName>
    <definedName name="TRXNAMT">#REF!</definedName>
    <definedName name="TRXNDESC">#N/A</definedName>
    <definedName name="TRXNFAMT">#N/A</definedName>
    <definedName name="TRXNQTY">#N/A</definedName>
    <definedName name="tt" localSheetId="3" hidden="1">{#N/A,#N/A,TRUE,"일정"}</definedName>
    <definedName name="tt" localSheetId="2" hidden="1">{#N/A,#N/A,TRUE,"일정"}</definedName>
    <definedName name="tt" hidden="1">{#N/A,#N/A,TRUE,"일정"}</definedName>
    <definedName name="TTT">#REF!</definedName>
    <definedName name="ty" localSheetId="3">{30,140,350,160,"",""}</definedName>
    <definedName name="ty" localSheetId="2">{30,140,350,160,"",""}</definedName>
    <definedName name="ty">{30,140,350,160,"",""}</definedName>
    <definedName name="TYR"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u" localSheetId="3">{30,140,350,160,"",""}</definedName>
    <definedName name="tyu" localSheetId="2">{30,140,350,160,"",""}</definedName>
    <definedName name="tyu">{30,140,350,160,"",""}</definedName>
    <definedName name="u" localSheetId="3">{30,140,350,160,"",""}</definedName>
    <definedName name="u" localSheetId="2">{30,140,350,160,"",""}</definedName>
    <definedName name="u">{30,140,350,160,"",""}</definedName>
    <definedName name="UglekisBox">#REF!</definedName>
    <definedName name="uiy" localSheetId="3">{30,140,350,160,"",""}</definedName>
    <definedName name="uiy" localSheetId="2">{30,140,350,160,"",""}</definedName>
    <definedName name="uiy">{30,140,350,160,"",""}</definedName>
    <definedName name="Uksus70Box">#REF!</definedName>
    <definedName name="Uksus99Box">#REF!</definedName>
    <definedName name="UNIT">#N/A</definedName>
    <definedName name="UOM">#N/A</definedName>
    <definedName name="ure">#N/A</definedName>
    <definedName name="uy" localSheetId="3">{30,140,350,160,"",""}</definedName>
    <definedName name="uy" localSheetId="2">{30,140,350,160,"",""}</definedName>
    <definedName name="uy">{30,140,350,160,"",""}</definedName>
    <definedName name="uyjh" localSheetId="3">{30,140,350,160,"",""}</definedName>
    <definedName name="uyjh" localSheetId="2">{30,140,350,160,"",""}</definedName>
    <definedName name="uyjh">{30,140,350,160,"",""}</definedName>
    <definedName name="uyt" localSheetId="3">{30,140,350,160,"",""}</definedName>
    <definedName name="uyt" localSheetId="2">{30,140,350,160,"",""}</definedName>
    <definedName name="uyt">{30,140,350,160,"",""}</definedName>
    <definedName name="v" localSheetId="3">{30,140,350,160,"",""}</definedName>
    <definedName name="v" localSheetId="2">{30,140,350,160,"",""}</definedName>
    <definedName name="v">{30,140,350,160,"",""}</definedName>
    <definedName name="VarABox">#REF!</definedName>
    <definedName name="VarBBox">#REF!</definedName>
    <definedName name="vb">#REF!</definedName>
    <definedName name="vbc">#REF!</definedName>
    <definedName name="vbghh">#REF!</definedName>
    <definedName name="vcx" localSheetId="3">{30,140,350,160,"",""}</definedName>
    <definedName name="vcx" localSheetId="2">{30,140,350,160,"",""}</definedName>
    <definedName name="vcx">{30,140,350,160,"",""}</definedName>
    <definedName name="VENDOR">#N/A</definedName>
    <definedName name="VNPNO">#N/A</definedName>
    <definedName name="VozduxKIP450Box">#REF!</definedName>
    <definedName name="vpr">#REF!</definedName>
    <definedName name="vvv">#REF!</definedName>
    <definedName name="vx">#REF!</definedName>
    <definedName name="vxzdgsdfg">#REF!</definedName>
    <definedName name="w" localSheetId="3">{30,140,350,160,"",""}</definedName>
    <definedName name="w" localSheetId="2">{30,140,350,160,"",""}</definedName>
    <definedName name="w">{30,140,350,160,"",""}</definedName>
    <definedName name="W.SHOP">#N/A</definedName>
    <definedName name="wa">#REF!</definedName>
    <definedName name="we" localSheetId="3">{30,140,350,160,"",""}</definedName>
    <definedName name="we" localSheetId="2">{30,140,350,160,"",""}</definedName>
    <definedName name="we">{30,140,350,160,"",""}</definedName>
    <definedName name="weeee" localSheetId="3" hidden="1">{#N/A,#N/A,FALSE,"인원";#N/A,#N/A,FALSE,"비용2";#N/A,#N/A,FALSE,"비용1";#N/A,#N/A,FALSE,"비용";#N/A,#N/A,FALSE,"보증2";#N/A,#N/A,FALSE,"보증1";#N/A,#N/A,FALSE,"보증";#N/A,#N/A,FALSE,"손익1";#N/A,#N/A,FALSE,"손익";#N/A,#N/A,FALSE,"부서별매출";#N/A,#N/A,FALSE,"매출"}</definedName>
    <definedName name="weeee" localSheetId="2"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r" localSheetId="3">{30,140,350,160,"",""}</definedName>
    <definedName name="wer" localSheetId="2">{30,140,350,160,"",""}</definedName>
    <definedName name="wer">{30,140,350,160,"",""}</definedName>
    <definedName name="wf" localSheetId="3">{30,140,350,160,"",""}</definedName>
    <definedName name="wf" localSheetId="2">{30,140,350,160,"",""}</definedName>
    <definedName name="wf">{30,140,350,160,"",""}</definedName>
    <definedName name="WFL" localSheetId="3">#REF!,#REF!</definedName>
    <definedName name="WFL" localSheetId="2">#REF!,#REF!</definedName>
    <definedName name="WFL">#REF!,#REF!</definedName>
    <definedName name="wgeaw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IL" localSheetId="3">#REF!,#REF!</definedName>
    <definedName name="WIL" localSheetId="2">#REF!,#REF!</definedName>
    <definedName name="WIL">#REF!,#REF!</definedName>
    <definedName name="WIR" localSheetId="3">#REF!,#REF!</definedName>
    <definedName name="WIR" localSheetId="2">#REF!,#REF!</definedName>
    <definedName name="WIR">#REF!,#REF!</definedName>
    <definedName name="wq">#REF!</definedName>
    <definedName name="wqe" localSheetId="3">{30,140,350,160,"",""}</definedName>
    <definedName name="wqe" localSheetId="2">{30,140,350,160,"",""}</definedName>
    <definedName name="wqe">{30,140,350,160,"",""}</definedName>
    <definedName name="wr" localSheetId="3" hidden="1">#REF!</definedName>
    <definedName name="wr" localSheetId="2" hidden="1">#REF!</definedName>
    <definedName name="wr" hidden="1">#REF!</definedName>
    <definedName name="wrn.ccr." localSheetId="3" hidden="1">{#N/A,#N/A,FALSE,"BODY"}</definedName>
    <definedName name="wrn.ccr." localSheetId="2" hidden="1">{#N/A,#N/A,FALSE,"BODY"}</definedName>
    <definedName name="wrn.ccr." hidden="1">{#N/A,#N/A,FALSE,"BODY"}</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localSheetId="3"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localSheetId="2"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Input._.Report."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list1." localSheetId="3" hidden="1">{#N/A,#N/A,FALSE,"Input1"}</definedName>
    <definedName name="wrn.list1." localSheetId="2" hidden="1">{#N/A,#N/A,FALSE,"Input1"}</definedName>
    <definedName name="wrn.list1." hidden="1">{#N/A,#N/A,FALSE,"Input1"}</definedName>
    <definedName name="wrn.list2." localSheetId="3" hidden="1">{#N/A,#N/A,FALSE,"Input1"}</definedName>
    <definedName name="wrn.list2." localSheetId="2" hidden="1">{#N/A,#N/A,FALSE,"Input1"}</definedName>
    <definedName name="wrn.list2." hidden="1">{#N/A,#N/A,FALSE,"Input1"}</definedName>
    <definedName name="wrn.Print._.All." localSheetId="3"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localSheetId="2"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PT." localSheetId="3" hidden="1">{#N/A,#N/A,FALSE,"인원";#N/A,#N/A,FALSE,"비용2";#N/A,#N/A,FALSE,"비용1";#N/A,#N/A,FALSE,"비용";#N/A,#N/A,FALSE,"보증2";#N/A,#N/A,FALSE,"보증1";#N/A,#N/A,FALSE,"보증";#N/A,#N/A,FALSE,"손익1";#N/A,#N/A,FALSE,"손익";#N/A,#N/A,FALSE,"부서별매출";#N/A,#N/A,FALSE,"매출"}</definedName>
    <definedName name="wrn.RPT." localSheetId="2"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localSheetId="2" hidden="1">{#N/A,#N/A,TRUE,"일정"}</definedName>
    <definedName name="wrn.주간._.보고." hidden="1">{#N/A,#N/A,TRUE,"일정"}</definedName>
    <definedName name="ws" localSheetId="3">{30,140,350,160,"",""}</definedName>
    <definedName name="ws" localSheetId="2">{30,140,350,160,"",""}</definedName>
    <definedName name="ws">{30,140,350,160,"",""}</definedName>
    <definedName name="wsd">#REF!</definedName>
    <definedName name="wt" localSheetId="3">{30,140,350,160,"",""}</definedName>
    <definedName name="wt" localSheetId="2">{30,140,350,160,"",""}</definedName>
    <definedName name="wt">{30,140,350,160,"",""}</definedName>
    <definedName name="wv" localSheetId="3">{30,140,350,160,"",""}</definedName>
    <definedName name="wv" localSheetId="2">{30,140,350,160,"",""}</definedName>
    <definedName name="wv">{30,140,350,160,"",""}</definedName>
    <definedName name="www">#REF!</definedName>
    <definedName name="WWWW" localSheetId="3" hidden="1">{#N/A,#N/A,TRUE,"일정"}</definedName>
    <definedName name="WWWW" localSheetId="2" hidden="1">{#N/A,#N/A,TRUE,"일정"}</definedName>
    <definedName name="WWWW" hidden="1">{#N/A,#N/A,TRUE,"일정"}</definedName>
    <definedName name="wx" localSheetId="3">{30,140,350,160,"",""}</definedName>
    <definedName name="wx" localSheetId="2">{30,140,350,160,"",""}</definedName>
    <definedName name="wx">{30,140,350,160,"",""}</definedName>
    <definedName name="wy" localSheetId="3">{30,140,350,160,"",""}</definedName>
    <definedName name="wy" localSheetId="2">{30,140,350,160,"",""}</definedName>
    <definedName name="wy">{30,140,350,160,"",""}</definedName>
    <definedName name="wz">#REF!</definedName>
    <definedName name="x" localSheetId="3">{30,140,350,160,"",""}</definedName>
    <definedName name="x" localSheetId="2">{30,140,350,160,"",""}</definedName>
    <definedName name="x">{30,140,350,160,"",""}</definedName>
    <definedName name="xcv" localSheetId="3">{30,140,350,160,"",""}</definedName>
    <definedName name="xcv" localSheetId="2">{30,140,350,160,"",""}</definedName>
    <definedName name="xcv">{30,140,350,160,"",""}</definedName>
    <definedName name="xczx" localSheetId="3">{30,140,350,160,"",""}</definedName>
    <definedName name="xczx" localSheetId="2">{30,140,350,160,"",""}</definedName>
    <definedName name="xczx">{30,140,350,160,"",""}</definedName>
    <definedName name="XlorBox">#REF!</definedName>
    <definedName name="Xolod2Box">#REF!</definedName>
    <definedName name="Xolod5Box">#REF!</definedName>
    <definedName name="Xolod7Box">#REF!</definedName>
    <definedName name="XOVBox">#REF!</definedName>
    <definedName name="xvcvcxzdsfs">#REF!</definedName>
    <definedName name="xxx">#REF!</definedName>
    <definedName name="y" localSheetId="3">{30,140,350,160,"",""}</definedName>
    <definedName name="y" localSheetId="2">{30,140,350,160,"",""}</definedName>
    <definedName name="y">{30,140,350,160,"",""}</definedName>
    <definedName name="yil">#N/A</definedName>
    <definedName name="yt" localSheetId="3">{30,140,350,160,"",""}</definedName>
    <definedName name="yt" localSheetId="2">{30,140,350,160,"",""}</definedName>
    <definedName name="yt">{30,140,350,160,"",""}</definedName>
    <definedName name="ytr" localSheetId="3">{30,140,350,160,"",""}</definedName>
    <definedName name="ytr" localSheetId="2">{30,140,350,160,"",""}</definedName>
    <definedName name="ytr">{30,140,350,160,"",""}</definedName>
    <definedName name="ytu" localSheetId="3">{30,140,350,160,"",""}</definedName>
    <definedName name="ytu" localSheetId="2">{30,140,350,160,"",""}</definedName>
    <definedName name="ytu">{30,140,350,160,"",""}</definedName>
    <definedName name="yy">#N/A</definedName>
    <definedName name="z" localSheetId="3">{30,140,350,160,"",""}</definedName>
    <definedName name="z" localSheetId="2">{30,140,350,160,"",""}</definedName>
    <definedName name="z">{30,140,350,160,"",""}</definedName>
    <definedName name="Z_28E99C00_2E50_4A25_9D21_7801798C21BD_.wvu.PrintArea" localSheetId="3" hidden="1">#REF!</definedName>
    <definedName name="Z_28E99C00_2E50_4A25_9D21_7801798C21BD_.wvu.PrintArea" localSheetId="2" hidden="1">#REF!</definedName>
    <definedName name="Z_28E99C00_2E50_4A25_9D21_7801798C21BD_.wvu.PrintArea" hidden="1">#REF!</definedName>
    <definedName name="Z_363221E4_558F_4717_B6AD_63B76229A86A_.wvu.PrintArea" localSheetId="3" hidden="1">#REF!</definedName>
    <definedName name="Z_363221E4_558F_4717_B6AD_63B76229A86A_.wvu.PrintArea" localSheetId="2" hidden="1">#REF!</definedName>
    <definedName name="Z_363221E4_558F_4717_B6AD_63B76229A86A_.wvu.PrintArea" hidden="1">#REF!</definedName>
    <definedName name="Z_3A9B8CE0_90FE_45F7_B16A_6C9B6CFEF69B_.wvu.PrintTitles" hidden="1">[11]оборот!$A:$B,[11]оборот!$1:$1</definedName>
    <definedName name="Z_5167EBEB_44EA_47B0_97C1_BDFB74A1E9C1_.wvu.PrintArea" localSheetId="3" hidden="1">#REF!</definedName>
    <definedName name="Z_5167EBEB_44EA_47B0_97C1_BDFB74A1E9C1_.wvu.PrintArea" localSheetId="2" hidden="1">#REF!</definedName>
    <definedName name="Z_5167EBEB_44EA_47B0_97C1_BDFB74A1E9C1_.wvu.PrintArea" hidden="1">#REF!</definedName>
    <definedName name="Z_52A70739_45F6_4D94_BB2B_E6CE9DB3F670_.wvu.PrintArea" localSheetId="3" hidden="1">#REF!</definedName>
    <definedName name="Z_52A70739_45F6_4D94_BB2B_E6CE9DB3F670_.wvu.PrintArea" localSheetId="2" hidden="1">#REF!</definedName>
    <definedName name="Z_52A70739_45F6_4D94_BB2B_E6CE9DB3F670_.wvu.PrintArea" hidden="1">#REF!</definedName>
    <definedName name="Z_7567EFF5_A760_4BD2_9783_0E4DA1CF40E5_.wvu.PrintArea" localSheetId="3" hidden="1">#REF!</definedName>
    <definedName name="Z_7567EFF5_A760_4BD2_9783_0E4DA1CF40E5_.wvu.PrintArea" localSheetId="2" hidden="1">#REF!</definedName>
    <definedName name="Z_7567EFF5_A760_4BD2_9783_0E4DA1CF40E5_.wvu.PrintArea" hidden="1">#REF!</definedName>
    <definedName name="Z_86A21AE1_D222_11D6_8098_444553540000_.wvu.Cols" hidden="1">#N/A</definedName>
    <definedName name="Z_90AC4916_08D5_4B9F_B8B9_D84EFD8CA14D_.wvu.PrintArea" localSheetId="3" hidden="1">#REF!</definedName>
    <definedName name="Z_90AC4916_08D5_4B9F_B8B9_D84EFD8CA14D_.wvu.PrintArea" localSheetId="2" hidden="1">#REF!</definedName>
    <definedName name="Z_90AC4916_08D5_4B9F_B8B9_D84EFD8CA14D_.wvu.PrintArea" hidden="1">#REF!</definedName>
    <definedName name="Z_90AC4916_08D5_4B9F_B8B9_D84EFD8CA14D_.wvu.Rows" localSheetId="3" hidden="1">#REF!,#REF!</definedName>
    <definedName name="Z_90AC4916_08D5_4B9F_B8B9_D84EFD8CA14D_.wvu.Rows" localSheetId="2" hidden="1">#REF!,#REF!</definedName>
    <definedName name="Z_90AC4916_08D5_4B9F_B8B9_D84EFD8CA14D_.wvu.Rows" hidden="1">#REF!,#REF!</definedName>
    <definedName name="Z_A4A9DF7B_AB71_4A4B_9F81_D0DED06B6979_.wvu.PrintArea" localSheetId="3" hidden="1">#REF!</definedName>
    <definedName name="Z_A4A9DF7B_AB71_4A4B_9F81_D0DED06B6979_.wvu.PrintArea" localSheetId="2" hidden="1">#REF!</definedName>
    <definedName name="Z_A4A9DF7B_AB71_4A4B_9F81_D0DED06B6979_.wvu.PrintArea" hidden="1">#REF!</definedName>
    <definedName name="Z_A4A9DF7B_AB71_4A4B_9F81_D0DED06B6979_.wvu.Rows" localSheetId="3" hidden="1">#REF!,#REF!</definedName>
    <definedName name="Z_A4A9DF7B_AB71_4A4B_9F81_D0DED06B6979_.wvu.Rows" localSheetId="2" hidden="1">#REF!,#REF!</definedName>
    <definedName name="Z_A4A9DF7B_AB71_4A4B_9F81_D0DED06B6979_.wvu.Rows" hidden="1">#REF!,#REF!</definedName>
    <definedName name="Z_A72D7F17_E843_45F5_A257_DC060914C37A_.wvu.PrintArea" localSheetId="3" hidden="1">#REF!</definedName>
    <definedName name="Z_A72D7F17_E843_45F5_A257_DC060914C37A_.wvu.PrintArea" localSheetId="2" hidden="1">#REF!</definedName>
    <definedName name="Z_A72D7F17_E843_45F5_A257_DC060914C37A_.wvu.PrintArea" hidden="1">#REF!</definedName>
    <definedName name="Z_A72D7F17_E843_45F5_A257_DC060914C37A_.wvu.Rows" localSheetId="3" hidden="1">#REF!,#REF!</definedName>
    <definedName name="Z_A72D7F17_E843_45F5_A257_DC060914C37A_.wvu.Rows" localSheetId="2" hidden="1">#REF!,#REF!</definedName>
    <definedName name="Z_A72D7F17_E843_45F5_A257_DC060914C37A_.wvu.Rows" hidden="1">#REF!,#REF!</definedName>
    <definedName name="Z_AC797E33_BB07_440F_920C_8A9426261027_.wvu.PrintArea" localSheetId="3" hidden="1">#REF!</definedName>
    <definedName name="Z_AC797E33_BB07_440F_920C_8A9426261027_.wvu.PrintArea" localSheetId="2" hidden="1">#REF!</definedName>
    <definedName name="Z_AC797E33_BB07_440F_920C_8A9426261027_.wvu.PrintArea" hidden="1">#REF!</definedName>
    <definedName name="Z_B01F82C8_E2BF_11D8_BD33_0000F8781956_.wvu.Cols" localSheetId="3" hidden="1">#REF!,#REF!,#REF!,#REF!,#REF!,#REF!,#REF!,#REF!,#REF!,#REF!,#REF!,#REF!,#REF!,#REF!</definedName>
    <definedName name="Z_B01F82C8_E2BF_11D8_BD33_0000F8781956_.wvu.Cols" localSheetId="2" hidden="1">#REF!,#REF!,#REF!,#REF!,#REF!,#REF!,#REF!,#REF!,#REF!,#REF!,#REF!,#REF!,#REF!,#REF!</definedName>
    <definedName name="Z_B01F82C8_E2BF_11D8_BD33_0000F8781956_.wvu.Cols" hidden="1">#REF!,#REF!,#REF!,#REF!,#REF!,#REF!,#REF!,#REF!,#REF!,#REF!,#REF!,#REF!,#REF!,#REF!</definedName>
    <definedName name="Z_B01F82C8_E2BF_11D8_BD33_0000F8781956_.wvu.PrintTitles" localSheetId="3" hidden="1">#REF!</definedName>
    <definedName name="Z_B01F82C8_E2BF_11D8_BD33_0000F8781956_.wvu.PrintTitles" localSheetId="2" hidden="1">#REF!</definedName>
    <definedName name="Z_B01F82C8_E2BF_11D8_BD33_0000F8781956_.wvu.PrintTitles" hidden="1">#REF!</definedName>
    <definedName name="Z_B1C6911B_1389_4D1E_B480_46B2A5907C37_.wvu.FilterData" localSheetId="3" hidden="1">#REF!</definedName>
    <definedName name="Z_B1C6911B_1389_4D1E_B480_46B2A5907C37_.wvu.FilterData" localSheetId="2" hidden="1">#REF!</definedName>
    <definedName name="Z_B1C6911B_1389_4D1E_B480_46B2A5907C37_.wvu.FilterData" hidden="1">#REF!</definedName>
    <definedName name="Z_B1C6911B_1389_4D1E_B480_46B2A5907C37_.wvu.PrintArea" localSheetId="3" hidden="1">#REF!</definedName>
    <definedName name="Z_B1C6911B_1389_4D1E_B480_46B2A5907C37_.wvu.PrintArea" localSheetId="2" hidden="1">#REF!</definedName>
    <definedName name="Z_B1C6911B_1389_4D1E_B480_46B2A5907C37_.wvu.PrintArea" hidden="1">#REF!</definedName>
    <definedName name="Z_B1C6911B_1389_4D1E_B480_46B2A5907C37_.wvu.Rows" localSheetId="3" hidden="1">#REF!,#REF!</definedName>
    <definedName name="Z_B1C6911B_1389_4D1E_B480_46B2A5907C37_.wvu.Rows" localSheetId="2" hidden="1">#REF!,#REF!</definedName>
    <definedName name="Z_B1C6911B_1389_4D1E_B480_46B2A5907C37_.wvu.Rows" hidden="1">#REF!,#REF!</definedName>
    <definedName name="Z_BD879655_49FA_40EC_B48C_A3116A0C7DFC_.wvu.PrintArea" localSheetId="3" hidden="1">#REF!</definedName>
    <definedName name="Z_BD879655_49FA_40EC_B48C_A3116A0C7DFC_.wvu.PrintArea" localSheetId="2" hidden="1">#REF!</definedName>
    <definedName name="Z_BD879655_49FA_40EC_B48C_A3116A0C7DFC_.wvu.PrintArea" hidden="1">#REF!</definedName>
    <definedName name="Z_C06073AE_7EF9_4843_A3E3_AB58B1214D42_.wvu.PrintArea" localSheetId="3" hidden="1">#REF!</definedName>
    <definedName name="Z_C06073AE_7EF9_4843_A3E3_AB58B1214D42_.wvu.PrintArea" localSheetId="2" hidden="1">#REF!</definedName>
    <definedName name="Z_C06073AE_7EF9_4843_A3E3_AB58B1214D42_.wvu.PrintArea" hidden="1">#REF!</definedName>
    <definedName name="Z_D205962A_A136_4D1E_8153_3458A266DBC1_.wvu.PrintArea" localSheetId="3" hidden="1">#REF!</definedName>
    <definedName name="Z_D205962A_A136_4D1E_8153_3458A266DBC1_.wvu.PrintArea" localSheetId="2" hidden="1">#REF!</definedName>
    <definedName name="Z_D205962A_A136_4D1E_8153_3458A266DBC1_.wvu.PrintArea" hidden="1">#REF!</definedName>
    <definedName name="Z_D4F8E9F6_5FCD_431C_A367_31DAEB399AF5_.wvu.FilterData" localSheetId="3" hidden="1">#REF!</definedName>
    <definedName name="Z_D4F8E9F6_5FCD_431C_A367_31DAEB399AF5_.wvu.FilterData" localSheetId="2" hidden="1">#REF!</definedName>
    <definedName name="Z_D4F8E9F6_5FCD_431C_A367_31DAEB399AF5_.wvu.FilterData" hidden="1">#REF!</definedName>
    <definedName name="Z_D851514D_BBEB_4B79_8707_98EE9C125F6D_.wvu.PrintArea" localSheetId="3" hidden="1">#REF!</definedName>
    <definedName name="Z_D851514D_BBEB_4B79_8707_98EE9C125F6D_.wvu.PrintArea" localSheetId="2" hidden="1">#REF!</definedName>
    <definedName name="Z_D851514D_BBEB_4B79_8707_98EE9C125F6D_.wvu.PrintArea" hidden="1">#REF!</definedName>
    <definedName name="Z_E1467D9E_08D8_4B26_A1A2_A7B2112B5B89_.wvu.PrintArea" localSheetId="3" hidden="1">#REF!</definedName>
    <definedName name="Z_E1467D9E_08D8_4B26_A1A2_A7B2112B5B89_.wvu.PrintArea" localSheetId="2" hidden="1">#REF!</definedName>
    <definedName name="Z_E1467D9E_08D8_4B26_A1A2_A7B2112B5B89_.wvu.PrintArea" hidden="1">#REF!</definedName>
    <definedName name="Z_EAC59BBB_1142_473E_AA30_776C99FD5953_.wvu.PrintArea" localSheetId="3" hidden="1">#REF!</definedName>
    <definedName name="Z_EAC59BBB_1142_473E_AA30_776C99FD5953_.wvu.PrintArea" localSheetId="2" hidden="1">#REF!</definedName>
    <definedName name="Z_EAC59BBB_1142_473E_AA30_776C99FD5953_.wvu.PrintArea" hidden="1">#REF!</definedName>
    <definedName name="Z_F93FC798_0AC9_4DC8_A37A_5AC4EB838A1D_.wvu.PrintArea" localSheetId="3" hidden="1">#REF!</definedName>
    <definedName name="Z_F93FC798_0AC9_4DC8_A37A_5AC4EB838A1D_.wvu.PrintArea" localSheetId="2" hidden="1">#REF!</definedName>
    <definedName name="Z_F93FC798_0AC9_4DC8_A37A_5AC4EB838A1D_.wvu.PrintArea" hidden="1">#REF!</definedName>
    <definedName name="za" localSheetId="3">{30,140,350,160,"",""}</definedName>
    <definedName name="za" localSheetId="2">{30,140,350,160,"",""}</definedName>
    <definedName name="za">{30,140,350,160,"",""}</definedName>
    <definedName name="ZaxVodaBox">#REF!</definedName>
    <definedName name="ZRATEINDC">#N/A</definedName>
    <definedName name="zx" localSheetId="3">{30,140,350,160,"",""}</definedName>
    <definedName name="zx" localSheetId="2">{30,140,350,160,"",""}</definedName>
    <definedName name="zx">{30,140,350,160,"",""}</definedName>
    <definedName name="zzz">#REF!</definedName>
    <definedName name="а" localSheetId="3">{30,140,350,160,"",""}</definedName>
    <definedName name="а" localSheetId="2">{30,140,350,160,"",""}</definedName>
    <definedName name="а">{30,140,350,160,"",""}</definedName>
    <definedName name="А1">#REF!</definedName>
    <definedName name="А10">#REF!</definedName>
    <definedName name="А12">#REF!</definedName>
    <definedName name="А15">#REF!</definedName>
    <definedName name="А17">#REF!</definedName>
    <definedName name="а209">#REF!</definedName>
    <definedName name="А6000000">#REF!</definedName>
    <definedName name="а65555">#REF!</definedName>
    <definedName name="А65656">#REF!</definedName>
    <definedName name="А7">#REF!</definedName>
    <definedName name="А9">#REF!</definedName>
    <definedName name="аа" localSheetId="3" hidden="1">#REF!</definedName>
    <definedName name="аа" localSheetId="2" hidden="1">#REF!</definedName>
    <definedName name="аа" hidden="1">#REF!</definedName>
    <definedName name="аа1">'[12]Зан-ть(р-ны)'!$5:$5</definedName>
    <definedName name="ааа">'[13]Фориш 2003'!$O$4</definedName>
    <definedName name="аааа" localSheetId="3">#REF!</definedName>
    <definedName name="аааа" localSheetId="2">#REF!</definedName>
    <definedName name="аааа">#REF!</definedName>
    <definedName name="ааааа"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#REF!</definedName>
    <definedName name="аааааааааааа">#REF!</definedName>
    <definedName name="ааааппримека">#N/A</definedName>
    <definedName name="ааав">#REF!</definedName>
    <definedName name="Аббаз">#REF!</definedName>
    <definedName name="абду">#REF!</definedName>
    <definedName name="ав">#REF!</definedName>
    <definedName name="аваав" localSheetId="3">{30,140,350,160,"",""}</definedName>
    <definedName name="аваав" localSheetId="2">{30,140,350,160,"",""}</definedName>
    <definedName name="аваав">{30,140,350,160,"",""}</definedName>
    <definedName name="ававпаррпор" localSheetId="3">{30,140,350,160,"",""}</definedName>
    <definedName name="ававпаррпор" localSheetId="2">{30,140,350,160,"",""}</definedName>
    <definedName name="ававпаррпор">{30,140,350,160,"",""}</definedName>
    <definedName name="авиви">#N/A</definedName>
    <definedName name="авипвапи">#N/A</definedName>
    <definedName name="авлб">#REF!</definedName>
    <definedName name="авыпмвмыв">#N/A</definedName>
    <definedName name="авьлолалоа" localSheetId="3">{30,140,350,160,"",""}</definedName>
    <definedName name="авьлолалоа" localSheetId="2">{30,140,350,160,"",""}</definedName>
    <definedName name="авьлолалоа">{30,140,350,160,"",""}</definedName>
    <definedName name="Ағапапкуё21ё2312" localSheetId="3" hidden="1">#REF!</definedName>
    <definedName name="Ағапапкуё21ё2312" localSheetId="2" hidden="1">#REF!</definedName>
    <definedName name="Ағапапкуё21ё2312" hidden="1">#REF!</definedName>
    <definedName name="Адил">#REF!</definedName>
    <definedName name="адр">"$A$3"</definedName>
    <definedName name="Адреслар">[14]База!$A$2:$A$16</definedName>
    <definedName name="Адхам" localSheetId="3">#REF!</definedName>
    <definedName name="Адхам" localSheetId="2">#REF!</definedName>
    <definedName name="Адхам">#REF!</definedName>
    <definedName name="АЕН" localSheetId="3">#REF!</definedName>
    <definedName name="АЕН" localSheetId="2">#REF!</definedName>
    <definedName name="АЕН">#REF!</definedName>
    <definedName name="аиа">#N/A</definedName>
    <definedName name="аипасп12" localSheetId="3">#REF!</definedName>
    <definedName name="аипасп12" localSheetId="2">#REF!</definedName>
    <definedName name="аипасп12">#REF!</definedName>
    <definedName name="аитпир">#N/A</definedName>
    <definedName name="АК" localSheetId="3" hidden="1">{#N/A,#N/A,FALSE,"인원";#N/A,#N/A,FALSE,"비용2";#N/A,#N/A,FALSE,"비용1";#N/A,#N/A,FALSE,"비용";#N/A,#N/A,FALSE,"보증2";#N/A,#N/A,FALSE,"보증1";#N/A,#N/A,FALSE,"보증";#N/A,#N/A,FALSE,"손익1";#N/A,#N/A,FALSE,"손익";#N/A,#N/A,FALSE,"부서별매출";#N/A,#N/A,FALSE,"매출"}</definedName>
    <definedName name="АК" localSheetId="2"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мал" localSheetId="3">DATE([2]!yil,[2]!oy,1)</definedName>
    <definedName name="акмал" localSheetId="2">DATE([2]!yil,[2]!oy,1)</definedName>
    <definedName name="акмал">DATE([2]!yil,[2]!oy,1)</definedName>
    <definedName name="акциз" localSheetId="3">#REF!</definedName>
    <definedName name="акциз" localSheetId="2">#REF!</definedName>
    <definedName name="акциз">#REF!</definedName>
    <definedName name="алан" localSheetId="3">прилож3/1000</definedName>
    <definedName name="алан" localSheetId="1">прилож3/1000</definedName>
    <definedName name="алан" localSheetId="2">прилож3/1000</definedName>
    <definedName name="алан">прилож3/1000</definedName>
    <definedName name="Албина" localSheetId="3">#REF!</definedName>
    <definedName name="Албина" localSheetId="2">#REF!</definedName>
    <definedName name="Албина">#REF!</definedName>
    <definedName name="Албиничка" localSheetId="3">#REF!</definedName>
    <definedName name="Албиничка" localSheetId="2">#REF!</definedName>
    <definedName name="Албиничка">#REF!</definedName>
    <definedName name="алтбе" localSheetId="3">#REF!</definedName>
    <definedName name="алтбе" localSheetId="2">#REF!</definedName>
    <definedName name="алтбе">#REF!</definedName>
    <definedName name="Амударья">#REF!</definedName>
    <definedName name="ан" localSheetId="3">DATE([2]!yil,[2]!oy,1)</definedName>
    <definedName name="ан" localSheetId="2">DATE([2]!yil,[2]!oy,1)</definedName>
    <definedName name="ан">DATE([2]!yil,[2]!oy,1)</definedName>
    <definedName name="анвар" localSheetId="3">#REF!</definedName>
    <definedName name="анвар" localSheetId="2">#REF!</definedName>
    <definedName name="анвар">#REF!</definedName>
    <definedName name="Анд" localSheetId="3">TRUNC(([2]!oy-1)/3+1)</definedName>
    <definedName name="Анд" localSheetId="2">TRUNC(([2]!oy-1)/3+1)</definedName>
    <definedName name="Анд">TRUNC((oy-1)/3+1)</definedName>
    <definedName name="Анди" localSheetId="3">TRUNC(([2]!oy-1)/3+1)</definedName>
    <definedName name="Анди" localSheetId="2">TRUNC(([2]!oy-1)/3+1)</definedName>
    <definedName name="Анди">TRUNC((oy-1)/3+1)</definedName>
    <definedName name="Андижон" localSheetId="3">#REF!</definedName>
    <definedName name="Андижон" localSheetId="2">#REF!</definedName>
    <definedName name="Андижон">#REF!</definedName>
    <definedName name="аолпровор">#N/A</definedName>
    <definedName name="аолрб">#N/A</definedName>
    <definedName name="аопрот">#N/A</definedName>
    <definedName name="аос" localSheetId="3">#REF!</definedName>
    <definedName name="аос" localSheetId="2">#REF!</definedName>
    <definedName name="аос">#REF!</definedName>
    <definedName name="АП" localSheetId="3">#REF!</definedName>
    <definedName name="АП" localSheetId="2">#REF!</definedName>
    <definedName name="АП">#REF!</definedName>
    <definedName name="апа" localSheetId="3">#REF!</definedName>
    <definedName name="апа" localSheetId="2">#REF!</definedName>
    <definedName name="апа">#REF!</definedName>
    <definedName name="апавлпо" localSheetId="3">{30,140,350,160,"",""}</definedName>
    <definedName name="апавлпо" localSheetId="2">{30,140,350,160,"",""}</definedName>
    <definedName name="апавлпо">{30,140,350,160,"",""}</definedName>
    <definedName name="апаопм">#REF!</definedName>
    <definedName name="апаппв" localSheetId="3">{30,140,350,160,"",""}</definedName>
    <definedName name="апаппв" localSheetId="2">{30,140,350,160,"",""}</definedName>
    <definedName name="апаппв">{30,140,350,160,"",""}</definedName>
    <definedName name="апв">#N/A</definedName>
    <definedName name="апеоапраоне">#N/A</definedName>
    <definedName name="апорпол">#N/A</definedName>
    <definedName name="апп" localSheetId="3">{30,140,350,160,"",""}</definedName>
    <definedName name="апп" localSheetId="2">{30,140,350,160,"",""}</definedName>
    <definedName name="апп">{30,140,350,160,"",""}</definedName>
    <definedName name="апр" localSheetId="3">{30,140,350,160,"",""}</definedName>
    <definedName name="апр" localSheetId="2">{30,140,350,160,"",""}</definedName>
    <definedName name="апр">{30,140,350,160,"",""}</definedName>
    <definedName name="апрапр">#REF!</definedName>
    <definedName name="апрлролдол">#N/A</definedName>
    <definedName name="апрол">#REF!</definedName>
    <definedName name="апшгпол">#N/A</definedName>
    <definedName name="апшлгнлнг">#N/A</definedName>
    <definedName name="апшлнл">#N/A</definedName>
    <definedName name="апы">#N/A</definedName>
    <definedName name="арлогалгнг">#N/A</definedName>
    <definedName name="ародло.юлпд">#N/A</definedName>
    <definedName name="ас">#REF!</definedName>
    <definedName name="асеб">#REF!</definedName>
    <definedName name="асчапр" localSheetId="3">{30,140,350,160,"",""}</definedName>
    <definedName name="асчапр" localSheetId="2">{30,140,350,160,"",""}</definedName>
    <definedName name="асчапр">{30,140,350,160,"",""}</definedName>
    <definedName name="атранши">#REF!</definedName>
    <definedName name="АТЦ">#REF!</definedName>
    <definedName name="ахд">#REF!</definedName>
    <definedName name="Ахмад" localSheetId="3">{30,140,350,160,"",""}</definedName>
    <definedName name="Ахмад" localSheetId="2">{30,140,350,160,"",""}</definedName>
    <definedName name="Ахмад">{30,140,350,160,"",""}</definedName>
    <definedName name="Аҳрор" localSheetId="3" hidden="1">#REF!</definedName>
    <definedName name="Аҳрор" localSheetId="2" hidden="1">#REF!</definedName>
    <definedName name="Аҳрор" hidden="1">#REF!</definedName>
    <definedName name="аывап" localSheetId="3">{30,140,350,160,"",""}</definedName>
    <definedName name="аывап" localSheetId="2">{30,140,350,160,"",""}</definedName>
    <definedName name="аывап">{30,140,350,160,"",""}</definedName>
    <definedName name="аэксп">#REF!</definedName>
    <definedName name="б" localSheetId="3">{30,140,350,160,"",""}</definedName>
    <definedName name="б" localSheetId="2">{30,140,350,160,"",""}</definedName>
    <definedName name="б">{30,140,350,160,"",""}</definedName>
    <definedName name="баж.">#N/A</definedName>
    <definedName name="бажарилган">#REF!</definedName>
    <definedName name="База">#REF!</definedName>
    <definedName name="База__данных">#REF!</definedName>
    <definedName name="_xlnm.Database">#REF!</definedName>
    <definedName name="Баха">#REF!</definedName>
    <definedName name="Бахмал">#REF!</definedName>
    <definedName name="Бахриддин">#REF!</definedName>
    <definedName name="бахром" localSheetId="3">{30,140,350,160,"",""}</definedName>
    <definedName name="бахром" localSheetId="2">{30,140,350,160,"",""}</definedName>
    <definedName name="бахром">{30,140,350,160,"",""}</definedName>
    <definedName name="ббб">#REF!</definedName>
    <definedName name="бббб">#REF!</definedName>
    <definedName name="ббк">#REF!</definedName>
    <definedName name="беенок" localSheetId="3">{30,140,350,160,"",""}</definedName>
    <definedName name="беенок" localSheetId="2">{30,140,350,160,"",""}</definedName>
    <definedName name="беенок">{30,140,350,160,"",""}</definedName>
    <definedName name="безгпбезпдз">#N/A</definedName>
    <definedName name="Беруний">#REF!</definedName>
    <definedName name="бир">'[15]Ер Ресурс'!#REF!</definedName>
    <definedName name="БОГОТТУМАН" localSheetId="3">#REF!</definedName>
    <definedName name="БОГОТТУМАН" localSheetId="2">#REF!</definedName>
    <definedName name="БОГОТТУМАН">#REF!</definedName>
    <definedName name="Бустонлик_договор" localSheetId="3">#REF!</definedName>
    <definedName name="Бустонлик_договор" localSheetId="2">#REF!</definedName>
    <definedName name="Бустонлик_договор">#REF!</definedName>
    <definedName name="Бустонлик_семена" localSheetId="3">#REF!</definedName>
    <definedName name="Бустонлик_семена" localSheetId="2">#REF!</definedName>
    <definedName name="Бустонлик_семена">#REF!</definedName>
    <definedName name="Бух" localSheetId="3">TRUNC(([2]!oy-1)/3+1)</definedName>
    <definedName name="Бух" localSheetId="2">TRUNC(([2]!oy-1)/3+1)</definedName>
    <definedName name="Бух">TRUNC((oy-1)/3+1)</definedName>
    <definedName name="Бухоро" localSheetId="3">#REF!</definedName>
    <definedName name="Бухоро" localSheetId="2">#REF!</definedName>
    <definedName name="Бухоро">#REF!</definedName>
    <definedName name="бь" localSheetId="3">{30,140,350,160,"",""}</definedName>
    <definedName name="бь" localSheetId="2">{30,140,350,160,"",""}</definedName>
    <definedName name="бь">{30,140,350,160,"",""}</definedName>
    <definedName name="бю" localSheetId="3">{30,140,350,160,"",""}</definedName>
    <definedName name="бю" localSheetId="2">{30,140,350,160,"",""}</definedName>
    <definedName name="бю">{30,140,350,160,"",""}</definedName>
    <definedName name="бюджет">#REF!</definedName>
    <definedName name="в" localSheetId="3">{30,140,350,160,"",""}</definedName>
    <definedName name="в" localSheetId="2">{30,140,350,160,"",""}</definedName>
    <definedName name="в">{30,140,350,160,"",""}</definedName>
    <definedName name="В5">#REF!</definedName>
    <definedName name="ва">#REF!</definedName>
    <definedName name="вава" localSheetId="3" hidden="1">#REF!</definedName>
    <definedName name="вава" localSheetId="2" hidden="1">#REF!</definedName>
    <definedName name="вава" hidden="1">#REF!</definedName>
    <definedName name="вавав" localSheetId="3">{30,140,350,160,"",""}</definedName>
    <definedName name="вавав" localSheetId="2">{30,140,350,160,"",""}</definedName>
    <definedName name="вавав">{30,140,350,160,"",""}</definedName>
    <definedName name="вававав">#REF!</definedName>
    <definedName name="вавававвав" localSheetId="3">[2]!дел/1000</definedName>
    <definedName name="вавававвав" localSheetId="1">[2]!дел/1000</definedName>
    <definedName name="вавававвав" localSheetId="2">[2]!дел/1000</definedName>
    <definedName name="вавававвав">[2]!дел/1000</definedName>
    <definedName name="ваватири">#N/A</definedName>
    <definedName name="ваиттиваир">#N/A</definedName>
    <definedName name="валовая" localSheetId="3">#REF!</definedName>
    <definedName name="валовая" localSheetId="2">#REF!</definedName>
    <definedName name="валовая">#REF!</definedName>
    <definedName name="вап" localSheetId="3">#REF!</definedName>
    <definedName name="вап" localSheetId="2">#REF!</definedName>
    <definedName name="вап">#REF!</definedName>
    <definedName name="вапвапвапв" localSheetId="3">#REF!</definedName>
    <definedName name="вапвапвапв" localSheetId="2">#REF!</definedName>
    <definedName name="вапвапвапв">#REF!</definedName>
    <definedName name="вапр">#N/A</definedName>
    <definedName name="вапчвр">#REF!</definedName>
    <definedName name="вар">#REF!</definedName>
    <definedName name="ВАРВАРАВ">#REF!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в">#REF!</definedName>
    <definedName name="вва" localSheetId="3">{30,140,350,160,"",""}</definedName>
    <definedName name="вва" localSheetId="2">{30,140,350,160,"",""}</definedName>
    <definedName name="вва">{30,140,350,160,"",""}</definedName>
    <definedName name="ввв" localSheetId="3">{30,140,350,160,"",""}</definedName>
    <definedName name="ввв" localSheetId="2">{30,140,350,160,"",""}</definedName>
    <definedName name="ввв">{30,140,350,160,"",""}</definedName>
    <definedName name="вввава">#REF!</definedName>
    <definedName name="вввв">#REF!</definedName>
    <definedName name="вввввв">#REF!</definedName>
    <definedName name="вегрроп">#N/A</definedName>
    <definedName name="Вилоят">#REF!</definedName>
    <definedName name="Вилоятлар">#REF!</definedName>
    <definedName name="вкрпрап">#N/A</definedName>
    <definedName name="вқв">#REF!</definedName>
    <definedName name="вқва">#REF!</definedName>
    <definedName name="вқввқа">#REF!</definedName>
    <definedName name="вқвқв">#REF!</definedName>
    <definedName name="вқомпаоқврмпаўқвлати">#REF!</definedName>
    <definedName name="вмм" localSheetId="3">{30,140,350,160,"",""}</definedName>
    <definedName name="вмм" localSheetId="2">{30,140,350,160,"",""}</definedName>
    <definedName name="вмм">{30,140,350,160,"",""}</definedName>
    <definedName name="вова">#REF!</definedName>
    <definedName name="воз">#REF!</definedName>
    <definedName name="врпороро">#REF!</definedName>
    <definedName name="всмвап" localSheetId="3">{30,140,350,160,"",""}</definedName>
    <definedName name="всмвап" localSheetId="2">{30,140,350,160,"",""}</definedName>
    <definedName name="всмвап">{30,140,350,160,"",""}</definedName>
    <definedName name="вууауава" localSheetId="3">{30,140,350,160,"",""}</definedName>
    <definedName name="вууауава" localSheetId="2">{30,140,350,160,"",""}</definedName>
    <definedName name="вууауава">{30,140,350,160,"",""}</definedName>
    <definedName name="вфвф">#REF!</definedName>
    <definedName name="вфыв" localSheetId="3">TRUNC(([2]!oy-1)/3+1)</definedName>
    <definedName name="вфыв" localSheetId="2">TRUNC(([2]!oy-1)/3+1)</definedName>
    <definedName name="вфыв">TRUNC(([2]!oy-1)/3+1)</definedName>
    <definedName name="вфывфыв" localSheetId="3">#REF!</definedName>
    <definedName name="вфывфыв" localSheetId="2">#REF!</definedName>
    <definedName name="вфывфыв">#REF!</definedName>
    <definedName name="вцка" localSheetId="3">#REF!</definedName>
    <definedName name="вцка" localSheetId="2">#REF!</definedName>
    <definedName name="вцка">#REF!</definedName>
    <definedName name="вы" localSheetId="3">{30,140,350,160,"",""}</definedName>
    <definedName name="вы" localSheetId="2">{30,140,350,160,"",""}</definedName>
    <definedName name="вы">{30,140,350,160,"",""}</definedName>
    <definedName name="выбыло">0</definedName>
    <definedName name="выв">#N/A</definedName>
    <definedName name="вывывыв" localSheetId="3">{30,140,350,160,"",""}</definedName>
    <definedName name="вывывыв" localSheetId="2">{30,140,350,160,"",""}</definedName>
    <definedName name="вывывыв">{30,140,350,160,"",""}</definedName>
    <definedName name="вывывывывыв">#REF!</definedName>
    <definedName name="вывывывывывыв">#REF!</definedName>
    <definedName name="вып">[16]режа!$A$1:$R$862</definedName>
    <definedName name="выпвпваып" localSheetId="3" hidden="1">#REF!</definedName>
    <definedName name="выпвпваып" localSheetId="2" hidden="1">#REF!</definedName>
    <definedName name="выпвпваып" hidden="1">#REF!</definedName>
    <definedName name="Выручка_Внутр" localSheetId="3">#REF!</definedName>
    <definedName name="Выручка_Внутр" localSheetId="2">#REF!</definedName>
    <definedName name="Выручка_Внутр">#REF!</definedName>
    <definedName name="Выручка_Эксп" localSheetId="3">#REF!</definedName>
    <definedName name="Выручка_Эксп" localSheetId="2">#REF!</definedName>
    <definedName name="Выручка_Эксп">#REF!</definedName>
    <definedName name="г" localSheetId="3">{30,140,350,160,"",""}</definedName>
    <definedName name="г" localSheetId="2">{30,140,350,160,"",""}</definedName>
    <definedName name="г">{30,140,350,160,"",""}</definedName>
    <definedName name="гажк">#REF!</definedName>
    <definedName name="газ">#REF!</definedName>
    <definedName name="Газв">#REF!</definedName>
    <definedName name="газконденсат">#REF!</definedName>
    <definedName name="галла_нархи">'[17]Фориш 2003'!$O$4</definedName>
    <definedName name="галлаааа">'[18]Фориш 2003'!$O$4</definedName>
    <definedName name="гг">#N/A</definedName>
    <definedName name="ггг">#REF!</definedName>
    <definedName name="ггггг">#REF!</definedName>
    <definedName name="гип">#REF!</definedName>
    <definedName name="гн" localSheetId="3">{30,140,350,160,"",""}</definedName>
    <definedName name="гн" localSheetId="2">{30,140,350,160,"",""}</definedName>
    <definedName name="гн">{30,140,350,160,"",""}</definedName>
    <definedName name="гне" localSheetId="3">{30,140,350,160,"",""}</definedName>
    <definedName name="гне" localSheetId="2">{30,140,350,160,"",""}</definedName>
    <definedName name="гне">{30,140,350,160,"",""}</definedName>
    <definedName name="гншлно">#N/A</definedName>
    <definedName name="гншщг">#N/A</definedName>
    <definedName name="го">#REF!</definedName>
    <definedName name="год">'[19]Зан-ть(р-ны)'!$5:$5</definedName>
    <definedName name="Год_эск" localSheetId="3">#REF!</definedName>
    <definedName name="Год_эск" localSheetId="2">#REF!</definedName>
    <definedName name="Год_эск">#REF!</definedName>
    <definedName name="Голышев" localSheetId="3" hidden="1">{#N/A,#N/A,FALSE,"인원";#N/A,#N/A,FALSE,"비용2";#N/A,#N/A,FALSE,"비용1";#N/A,#N/A,FALSE,"비용";#N/A,#N/A,FALSE,"보증2";#N/A,#N/A,FALSE,"보증1";#N/A,#N/A,FALSE,"보증";#N/A,#N/A,FALSE,"손익1";#N/A,#N/A,FALSE,"손익";#N/A,#N/A,FALSE,"부서별매출";#N/A,#N/A,FALSE,"매출"}</definedName>
    <definedName name="Голышев" localSheetId="2"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3" hidden="1">{#N/A,#N/A,FALSE,"인원";#N/A,#N/A,FALSE,"비용2";#N/A,#N/A,FALSE,"비용1";#N/A,#N/A,FALSE,"비용";#N/A,#N/A,FALSE,"보증2";#N/A,#N/A,FALSE,"보증1";#N/A,#N/A,FALSE,"보증";#N/A,#N/A,FALSE,"손익1";#N/A,#N/A,FALSE,"손익";#N/A,#N/A,FALSE,"부서별매출";#N/A,#N/A,FALSE,"매출"}</definedName>
    <definedName name="Голышев2" localSheetId="2"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р">#REF!</definedName>
    <definedName name="гуза" localSheetId="3">{30,140,350,160,"",""}</definedName>
    <definedName name="гуза" localSheetId="2">{30,140,350,160,"",""}</definedName>
    <definedName name="гуза">{30,140,350,160,"",""}</definedName>
    <definedName name="Гулистон">#REF!</definedName>
    <definedName name="ГУРЛАНТУМАН">#REF!</definedName>
    <definedName name="гшаорл">#N/A</definedName>
    <definedName name="гшдгшд">#N/A</definedName>
    <definedName name="гшеашп">#N/A</definedName>
    <definedName name="гшенгкг">#N/A</definedName>
    <definedName name="гшзлдж">#N/A</definedName>
    <definedName name="гшзлод">#N/A</definedName>
    <definedName name="гшлго">#N/A</definedName>
    <definedName name="гшлдод">#N/A</definedName>
    <definedName name="гшлпло">#N/A</definedName>
    <definedName name="гшлрлдр">#N/A</definedName>
    <definedName name="гшщзгщ">#N/A</definedName>
    <definedName name="гщлгл">#N/A</definedName>
    <definedName name="д">#REF!</definedName>
    <definedName name="д_вл">#REF!</definedName>
    <definedName name="д5">#N/A</definedName>
    <definedName name="да" localSheetId="3">{30,140,350,160,"",""}</definedName>
    <definedName name="да" localSheetId="2">{30,140,350,160,"",""}</definedName>
    <definedName name="да">{30,140,350,160,"",""}</definedName>
    <definedName name="Дата">#REF!</definedName>
    <definedName name="ддд">#REF!</definedName>
    <definedName name="дддд" localSheetId="3">TRUNC(([2]!oy-1)/3+1)</definedName>
    <definedName name="дддд" localSheetId="2">TRUNC(([2]!oy-1)/3+1)</definedName>
    <definedName name="дддд">TRUNC((oy-1)/3+1)</definedName>
    <definedName name="ддддд" localSheetId="3" hidden="1">#REF!,#REF!,#REF!,#REF!</definedName>
    <definedName name="ддддд" localSheetId="2" hidden="1">#REF!,#REF!,#REF!,#REF!</definedName>
    <definedName name="ддддд" hidden="1">#REF!,#REF!,#REF!,#REF!</definedName>
    <definedName name="ддждлдж">#N/A</definedName>
    <definedName name="дебит" localSheetId="3">#REF!</definedName>
    <definedName name="дебит" localSheetId="2">#REF!</definedName>
    <definedName name="дебит">#REF!</definedName>
    <definedName name="действующий" localSheetId="3">#REF!</definedName>
    <definedName name="действующий" localSheetId="2">#REF!</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нги" localSheetId="3">#REF!</definedName>
    <definedName name="денги" localSheetId="2">#REF!</definedName>
    <definedName name="денги">#REF!</definedName>
    <definedName name="дехконобод" localSheetId="3" hidden="1">{#N/A,#N/A,FALSE,"BODY"}</definedName>
    <definedName name="дехконобод" localSheetId="2" hidden="1">{#N/A,#N/A,FALSE,"BODY"}</definedName>
    <definedName name="дехконобод" hidden="1">{#N/A,#N/A,FALSE,"BODY"}</definedName>
    <definedName name="дзку" localSheetId="3" hidden="1">{#N/A,#N/A,FALSE,"인원";#N/A,#N/A,FALSE,"비용2";#N/A,#N/A,FALSE,"비용1";#N/A,#N/A,FALSE,"비용";#N/A,#N/A,FALSE,"보증2";#N/A,#N/A,FALSE,"보증1";#N/A,#N/A,FALSE,"보증";#N/A,#N/A,FALSE,"손익1";#N/A,#N/A,FALSE,"손익";#N/A,#N/A,FALSE,"부서별매출";#N/A,#N/A,FALSE,"매출"}</definedName>
    <definedName name="дзку" localSheetId="2" hidden="1">{#N/A,#N/A,FALSE,"인원";#N/A,#N/A,FALSE,"비용2";#N/A,#N/A,FALSE,"비용1";#N/A,#N/A,FALSE,"비용";#N/A,#N/A,FALSE,"보증2";#N/A,#N/A,FALSE,"보증1";#N/A,#N/A,FALSE,"보증";#N/A,#N/A,FALSE,"손익1";#N/A,#N/A,FALSE,"손익";#N/A,#N/A,FALSE,"부서별매출";#N/A,#N/A,FALSE,"매출"}</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 localSheetId="3">{30,140,350,160,"",""}</definedName>
    <definedName name="диёр" localSheetId="2">{30,140,350,160,"",""}</definedName>
    <definedName name="диёр">{30,140,350,160,"",""}</definedName>
    <definedName name="дикрет">#REF!</definedName>
    <definedName name="дина">#REF!</definedName>
    <definedName name="Дирекция">#REF!</definedName>
    <definedName name="дИРЕКЦИЯ_ПО_СТР_ВУ_РЕГ.ВОДОПРОВОДОВ">#REF!</definedName>
    <definedName name="дк">#REF!</definedName>
    <definedName name="длджлотд">#REF!</definedName>
    <definedName name="длдпржпрдоьж">#REF!</definedName>
    <definedName name="дло">#REF!</definedName>
    <definedName name="длоолл30">#N/A</definedName>
    <definedName name="длорлдорлгнлг">#REF!</definedName>
    <definedName name="днгшшен">#N/A</definedName>
    <definedName name="долг">#REF!</definedName>
    <definedName name="доллар">[20]c!$C$1</definedName>
    <definedName name="Дох" localSheetId="3">#REF!</definedName>
    <definedName name="Дох" localSheetId="2">#REF!</definedName>
    <definedName name="Дох">#REF!</definedName>
    <definedName name="дтр" localSheetId="3">#REF!</definedName>
    <definedName name="дтр" localSheetId="2">#REF!</definedName>
    <definedName name="дтр">#REF!</definedName>
    <definedName name="дустл" localSheetId="3">{30,140,350,160,"",""}</definedName>
    <definedName name="дустл" localSheetId="2">{30,140,350,160,"",""}</definedName>
    <definedName name="дустл">{30,140,350,160,"",""}</definedName>
    <definedName name="е">#N/A</definedName>
    <definedName name="ё" localSheetId="3">{30,140,350,160,"",""}</definedName>
    <definedName name="ё" localSheetId="2">{30,140,350,160,"",""}</definedName>
    <definedName name="ё">{30,140,350,160,"",""}</definedName>
    <definedName name="еаншпроо">#N/A</definedName>
    <definedName name="ЁГ" localSheetId="3">TRUNC(([2]!oy-1)/3+1)</definedName>
    <definedName name="ЁГ" localSheetId="2">TRUNC(([2]!oy-1)/3+1)</definedName>
    <definedName name="ЁГ">TRUNC(([2]!oy-1)/3+1)</definedName>
    <definedName name="ёё" localSheetId="3" hidden="1">#REF!</definedName>
    <definedName name="ёё" localSheetId="2" hidden="1">#REF!</definedName>
    <definedName name="ёё" hidden="1">#REF!</definedName>
    <definedName name="еее" localSheetId="3">#REF!</definedName>
    <definedName name="еее" localSheetId="2">#REF!</definedName>
    <definedName name="еее">#REF!</definedName>
    <definedName name="ёёё">#N/A</definedName>
    <definedName name="ек" localSheetId="3">{30,140,350,160,"",""}</definedName>
    <definedName name="ек" localSheetId="2">{30,140,350,160,"",""}</definedName>
    <definedName name="ек">{30,140,350,160,"",""}</definedName>
    <definedName name="еке" localSheetId="3">{30,140,350,160,"",""}</definedName>
    <definedName name="еке" localSheetId="2">{30,140,350,160,"",""}</definedName>
    <definedName name="еке">{30,140,350,160,"",""}</definedName>
    <definedName name="емм">#REF!</definedName>
    <definedName name="ен" localSheetId="3">{30,140,350,160,"",""}</definedName>
    <definedName name="ен" localSheetId="2">{30,140,350,160,"",""}</definedName>
    <definedName name="ен">{30,140,350,160,"",""}</definedName>
    <definedName name="енгео">#N/A</definedName>
    <definedName name="енгкен">#N/A</definedName>
    <definedName name="енгншлпрд">#N/A</definedName>
    <definedName name="енгоелорл">#N/A</definedName>
    <definedName name="енгоошен">#N/A</definedName>
    <definedName name="енгопро">#N/A</definedName>
    <definedName name="енгопроапеол">#N/A</definedName>
    <definedName name="енгшно">#N/A</definedName>
    <definedName name="енгшпроп">#N/A</definedName>
    <definedName name="енгшшлрл">#N/A</definedName>
    <definedName name="енен">#N/A</definedName>
    <definedName name="енолроо">#N/A</definedName>
    <definedName name="енопаолол">#N/A</definedName>
    <definedName name="енопрлол">#N/A</definedName>
    <definedName name="енр" localSheetId="3" hidden="1">#REF!</definedName>
    <definedName name="енр" localSheetId="2" hidden="1">#REF!</definedName>
    <definedName name="енр" hidden="1">#REF!</definedName>
    <definedName name="еншгл">#N/A</definedName>
    <definedName name="еншнглрол">#N/A</definedName>
    <definedName name="еншолодл">#N/A</definedName>
    <definedName name="еоуено">#N/A</definedName>
    <definedName name="еркер">#N/A</definedName>
    <definedName name="ешггкв">#N/A</definedName>
    <definedName name="ешгщшщ">#N/A</definedName>
    <definedName name="ешегкег">#N/A</definedName>
    <definedName name="ж">#N/A</definedName>
    <definedName name="жалаб">#REF!</definedName>
    <definedName name="жами">#REF!</definedName>
    <definedName name="жами_1">#REF!</definedName>
    <definedName name="жамол">#REF!</definedName>
    <definedName name="жд">#REF!</definedName>
    <definedName name="ждл">#REF!</definedName>
    <definedName name="ЖДЦ">#REF!</definedName>
    <definedName name="жжж">#REF!</definedName>
    <definedName name="жжжжжжж" localSheetId="3" hidden="1">#REF!</definedName>
    <definedName name="жжжжжжж" localSheetId="2" hidden="1">#REF!</definedName>
    <definedName name="жжжжжжж" hidden="1">#REF!</definedName>
    <definedName name="жиз">#REF!</definedName>
    <definedName name="Жиззах" localSheetId="3">{30,140,350,160,"",""}</definedName>
    <definedName name="Жиззах" localSheetId="2">{30,140,350,160,"",""}</definedName>
    <definedName name="Жиззах">{30,140,350,160,"",""}</definedName>
    <definedName name="жиззсвод">#REF!</definedName>
    <definedName name="жихоз">#REF!</definedName>
    <definedName name="жл">#REF!</definedName>
    <definedName name="жура">#REF!</definedName>
    <definedName name="з">#REF!</definedName>
    <definedName name="завершен_05">#REF!</definedName>
    <definedName name="_xlnm.Print_Titles">#REF!</definedName>
    <definedName name="Закрытый359" localSheetId="3">#REF!</definedName>
    <definedName name="Закрытый359" localSheetId="2">#REF!</definedName>
    <definedName name="Закрытый359">#REF!</definedName>
    <definedName name="зал" localSheetId="3">{30,140,350,160,"",""}</definedName>
    <definedName name="зал" localSheetId="2">{30,140,350,160,"",""}</definedName>
    <definedName name="зал">{30,140,350,160,"",""}</definedName>
    <definedName name="Запрос1">#REF!</definedName>
    <definedName name="Зарплата_1">#REF!</definedName>
    <definedName name="Зарплата_2">#REF!</definedName>
    <definedName name="зафар" localSheetId="3">{30,140,350,160,"",""}</definedName>
    <definedName name="зафар" localSheetId="2">{30,140,350,160,"",""}</definedName>
    <definedName name="зафар">{30,140,350,160,"",""}</definedName>
    <definedName name="зд" localSheetId="3">#REF!,#REF!,#REF!</definedName>
    <definedName name="зд" localSheetId="2">#REF!,#REF!,#REF!</definedName>
    <definedName name="зд">#REF!,#REF!,#REF!</definedName>
    <definedName name="земельный" localSheetId="3" hidden="1">[21]фев!#REF!</definedName>
    <definedName name="земельный" localSheetId="2" hidden="1">[21]фев!#REF!</definedName>
    <definedName name="земельный" hidden="1">[21]фев!#REF!</definedName>
    <definedName name="зж" localSheetId="3">{30,140,350,160,"",""}</definedName>
    <definedName name="зж" localSheetId="2">{30,140,350,160,"",""}</definedName>
    <definedName name="зж">{30,140,350,160,"",""}</definedName>
    <definedName name="зол">[22]Input3!$C$9</definedName>
    <definedName name="зоо" localSheetId="3">#REF!</definedName>
    <definedName name="зоо" localSheetId="2">#REF!</definedName>
    <definedName name="зоо">#REF!</definedName>
    <definedName name="зщ" localSheetId="3">{30,140,350,160,"",""}</definedName>
    <definedName name="зщ" localSheetId="2">{30,140,350,160,"",""}</definedName>
    <definedName name="зщ">{30,140,350,160,"",""}</definedName>
    <definedName name="и">#REF!</definedName>
    <definedName name="идёт" localSheetId="3">#REF!</definedName>
    <definedName name="идёт" localSheetId="2">#REF!</definedName>
    <definedName name="идёт">#REF!</definedName>
    <definedName name="иепр" localSheetId="3">#REF!</definedName>
    <definedName name="иепр" localSheetId="2">#REF!</definedName>
    <definedName name="иепр">#REF!</definedName>
    <definedName name="избос">#REF!</definedName>
    <definedName name="ИЗВЛЕЧЕНИЕ_ИМ">#REF!</definedName>
    <definedName name="_xlnm.Extract">#REF!</definedName>
    <definedName name="Изм_выручки">#REF!</definedName>
    <definedName name="Изм_затрат">#REF!</definedName>
    <definedName name="Изм_Кап">#REF!</definedName>
    <definedName name="ИЗН">460</definedName>
    <definedName name="износом">43508</definedName>
    <definedName name="иии" localSheetId="3">#REF!</definedName>
    <definedName name="иии" localSheetId="2">#REF!</definedName>
    <definedName name="иии">#REF!</definedName>
    <definedName name="ииии" localSheetId="3">{30,140,350,160,"",""}</definedName>
    <definedName name="ииии" localSheetId="2">{30,140,350,160,"",""}</definedName>
    <definedName name="ииии">{30,140,350,160,"",""}</definedName>
    <definedName name="иииииитт" localSheetId="3">{30,140,350,160,"",""}</definedName>
    <definedName name="иииииитт" localSheetId="2">{30,140,350,160,"",""}</definedName>
    <definedName name="иииииитт">{30,140,350,160,"",""}</definedName>
    <definedName name="икки">'[15]Ер Ресурс'!#REF!</definedName>
    <definedName name="ил" localSheetId="3">#REF!</definedName>
    <definedName name="ил" localSheetId="2">#REF!</definedName>
    <definedName name="ил">#REF!</definedName>
    <definedName name="илрлгрлш" localSheetId="3">#REF!</definedName>
    <definedName name="илрлгрлш" localSheetId="2">#REF!</definedName>
    <definedName name="илрлгрлш">#REF!</definedName>
    <definedName name="илхом" localSheetId="3">#REF!</definedName>
    <definedName name="илхом" localSheetId="2">#REF!</definedName>
    <definedName name="илхом">#REF!</definedName>
    <definedName name="ИЛЬЯС">#REF!</definedName>
    <definedName name="им">#N/A</definedName>
    <definedName name="имиттампа" localSheetId="3">{30,140,350,160,"",""}</definedName>
    <definedName name="имиттампа" localSheetId="2">{30,140,350,160,"",""}</definedName>
    <definedName name="имиттампа">{30,140,350,160,"",""}</definedName>
    <definedName name="имп">#REF!</definedName>
    <definedName name="импорт">#REF!</definedName>
    <definedName name="импорт222">#REF!</definedName>
    <definedName name="имспрп" localSheetId="3">{30,140,350,160,"",""}</definedName>
    <definedName name="имспрп" localSheetId="2">{30,140,350,160,"",""}</definedName>
    <definedName name="имспрп">{30,140,350,160,"",""}</definedName>
    <definedName name="имтим">#N/A</definedName>
    <definedName name="имывяол" localSheetId="3">{30,140,350,160,"",""}</definedName>
    <definedName name="имывяол" localSheetId="2">{30,140,350,160,"",""}</definedName>
    <definedName name="имывяол">{30,140,350,160,"",""}</definedName>
    <definedName name="имыясм" localSheetId="3">{30,140,350,160,"",""}</definedName>
    <definedName name="имыясм" localSheetId="2">{30,140,350,160,"",""}</definedName>
    <definedName name="имыясм">{30,140,350,160,"",""}</definedName>
    <definedName name="ин">#REF!</definedName>
    <definedName name="инвестиция">#REF!</definedName>
    <definedName name="инкасса" localSheetId="3">{30,140,350,160,"",""}</definedName>
    <definedName name="инкасса" localSheetId="2">{30,140,350,160,"",""}</definedName>
    <definedName name="инкасса">{30,140,350,160,"",""}</definedName>
    <definedName name="ип">#N/A</definedName>
    <definedName name="ипак">#N/A</definedName>
    <definedName name="ипр" localSheetId="3">{30,140,350,160,"",""}</definedName>
    <definedName name="ипр" localSheetId="2">{30,140,350,160,"",""}</definedName>
    <definedName name="ипр">{30,140,350,160,"",""}</definedName>
    <definedName name="ипрол" localSheetId="3" hidden="1">#REF!</definedName>
    <definedName name="ипрол" localSheetId="2" hidden="1">#REF!</definedName>
    <definedName name="ипрол" hidden="1">#REF!</definedName>
    <definedName name="ислом" localSheetId="3">{30,140,350,160,"",""}</definedName>
    <definedName name="ислом" localSheetId="2">{30,140,350,160,"",""}</definedName>
    <definedName name="ислом">{30,140,350,160,"",""}</definedName>
    <definedName name="исм" localSheetId="3">{30,140,350,160,"",""}</definedName>
    <definedName name="исм" localSheetId="2">{30,140,350,160,"",""}</definedName>
    <definedName name="исм">{30,140,350,160,"",""}</definedName>
    <definedName name="итог">#N/A</definedName>
    <definedName name="итог1" localSheetId="3">дел/1000</definedName>
    <definedName name="итог1" localSheetId="1">дел/1000</definedName>
    <definedName name="итог1" localSheetId="2">дел/1000</definedName>
    <definedName name="итог1">дел/1000</definedName>
    <definedName name="итог2" localSheetId="3">дел/1000</definedName>
    <definedName name="итог2" localSheetId="1">дел/1000</definedName>
    <definedName name="итог2" localSheetId="2">дел/1000</definedName>
    <definedName name="итог2">дел/1000</definedName>
    <definedName name="Итого" localSheetId="3">дел/1000</definedName>
    <definedName name="Итого" localSheetId="1">дел/1000</definedName>
    <definedName name="Итого" localSheetId="2">дел/1000</definedName>
    <definedName name="Итого">дел/1000</definedName>
    <definedName name="Иш" localSheetId="3">#REF!</definedName>
    <definedName name="Иш" localSheetId="2">#REF!</definedName>
    <definedName name="Иш">#REF!</definedName>
    <definedName name="й">#N/A</definedName>
    <definedName name="йй" localSheetId="3">#REF!</definedName>
    <definedName name="йй" localSheetId="2">#REF!</definedName>
    <definedName name="йй">#REF!</definedName>
    <definedName name="ййй" localSheetId="3">#REF!</definedName>
    <definedName name="ййй" localSheetId="2">#REF!</definedName>
    <definedName name="ййй">#REF!</definedName>
    <definedName name="ЙЙЙЙ" localSheetId="3" hidden="1">#REF!</definedName>
    <definedName name="ЙЙЙЙ" localSheetId="2" hidden="1">#REF!</definedName>
    <definedName name="ЙЙЙЙ" hidden="1">#REF!</definedName>
    <definedName name="ййййййййййййййййййй" localSheetId="3">TRUNC(([2]!oy-1)/3+1)</definedName>
    <definedName name="ййййййййййййййййййй" localSheetId="2">TRUNC(([2]!oy-1)/3+1)</definedName>
    <definedName name="ййййййййййййййййййй">TRUNC((oy-1)/3+1)</definedName>
    <definedName name="йййййййййййййййййййййййй" localSheetId="3">TRUNC(([2]!oy-1)/3+1)</definedName>
    <definedName name="йййййййййййййййййййййййй" localSheetId="2">TRUNC(([2]!oy-1)/3+1)</definedName>
    <definedName name="йййййййййййййййййййййййй">TRUNC((oy-1)/3+1)</definedName>
    <definedName name="ййцйцйцйцйц" localSheetId="3" hidden="1">#REF!</definedName>
    <definedName name="ййцйцйцйцйц" localSheetId="2" hidden="1">#REF!</definedName>
    <definedName name="ййцйцйцйцйц" hidden="1">#REF!</definedName>
    <definedName name="Йуклама" localSheetId="3">{30,140,350,160,"",""}</definedName>
    <definedName name="Йуклама" localSheetId="2">{30,140,350,160,"",""}</definedName>
    <definedName name="Йуклама">{30,140,350,160,"",""}</definedName>
    <definedName name="йфя">#REF!</definedName>
    <definedName name="йц" localSheetId="3">{30,140,350,160,"",""}</definedName>
    <definedName name="йц" localSheetId="2">{30,140,350,160,"",""}</definedName>
    <definedName name="йц">{30,140,350,160,"",""}</definedName>
    <definedName name="к">#N/A</definedName>
    <definedName name="К.рем" localSheetId="3">#REF!</definedName>
    <definedName name="К.рем" localSheetId="2">#REF!</definedName>
    <definedName name="К.рем">#REF!</definedName>
    <definedName name="к_с3" localSheetId="3">#REF!</definedName>
    <definedName name="к_с3" localSheetId="2">#REF!</definedName>
    <definedName name="к_с3">#REF!</definedName>
    <definedName name="к_с4" localSheetId="3">#REF!</definedName>
    <definedName name="к_с4" localSheetId="2">#REF!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н">#REF!</definedName>
    <definedName name="КАР">#REF!</definedName>
    <definedName name="Карбамид" localSheetId="3" hidden="1">{"'Monthly 1997'!$A$3:$S$89"}</definedName>
    <definedName name="Карбамид" localSheetId="2" hidden="1">{"'Monthly 1997'!$A$3:$S$89"}</definedName>
    <definedName name="Карбамид" hidden="1">{"'Monthly 1997'!$A$3:$S$89"}</definedName>
    <definedName name="карз">#REF!</definedName>
    <definedName name="кас">#REF!</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 localSheetId="3">{30,140,350,160,"",""}</definedName>
    <definedName name="кацуац" localSheetId="2">{30,140,350,160,"",""}</definedName>
    <definedName name="кацуац">{30,140,350,160,"",""}</definedName>
    <definedName name="каш">#REF!</definedName>
    <definedName name="Кашк" localSheetId="3">TRUNC(([2]!oy-1)/3+1)</definedName>
    <definedName name="Кашк" localSheetId="2">TRUNC(([2]!oy-1)/3+1)</definedName>
    <definedName name="Кашк">TRUNC((oy-1)/3+1)</definedName>
    <definedName name="кашка" localSheetId="3">#REF!</definedName>
    <definedName name="кашка" localSheetId="2">#REF!</definedName>
    <definedName name="кашка">#REF!</definedName>
    <definedName name="Кашкадарё" localSheetId="3">#REF!</definedName>
    <definedName name="Кашкадарё" localSheetId="2">#REF!</definedName>
    <definedName name="Кашкадарё">#REF!</definedName>
    <definedName name="кв">'[19]Зан-ть(р-ны)'!$5:$5</definedName>
    <definedName name="квар" localSheetId="3">#REF!</definedName>
    <definedName name="квар" localSheetId="2">#REF!</definedName>
    <definedName name="квар">#REF!</definedName>
    <definedName name="кгшн">#N/A</definedName>
    <definedName name="кгшншг">#N/A</definedName>
    <definedName name="ке" localSheetId="3">{30,140,350,160,"",""}</definedName>
    <definedName name="ке" localSheetId="2">{30,140,350,160,"",""}</definedName>
    <definedName name="ке">{30,140,350,160,"",""}</definedName>
    <definedName name="кеглоь">#N/A</definedName>
    <definedName name="кегнг">#N/A</definedName>
    <definedName name="кейс">#REF!</definedName>
    <definedName name="кекен">#N/A</definedName>
    <definedName name="келес">#REF!</definedName>
    <definedName name="кен" localSheetId="3">{30,140,350,160,"",""}</definedName>
    <definedName name="кен" localSheetId="2">{30,140,350,160,"",""}</definedName>
    <definedName name="кен">{30,140,350,160,"",""}</definedName>
    <definedName name="кенпа">#N/A</definedName>
    <definedName name="кз">#REF!</definedName>
    <definedName name="КИП">#REF!</definedName>
    <definedName name="кис">#REF!</definedName>
    <definedName name="кк" localSheetId="3">{30,140,350,160,"",""}</definedName>
    <definedName name="кк" localSheetId="2">{30,140,350,160,"",""}</definedName>
    <definedName name="кк">{30,140,350,160,"",""}</definedName>
    <definedName name="ККан">#REF!</definedName>
    <definedName name="ккк">#REF!</definedName>
    <definedName name="км">#REF!</definedName>
    <definedName name="книга10" localSheetId="3">DATE([2]!yil,[2]!oy,1)</definedName>
    <definedName name="книга10" localSheetId="2">DATE([2]!yil,[2]!oy,1)</definedName>
    <definedName name="книга10">DATE([2]!yil,[2]!oy,1)</definedName>
    <definedName name="кнс" localSheetId="3">#REF!</definedName>
    <definedName name="кнс" localSheetId="2">#REF!</definedName>
    <definedName name="кнс">#REF!</definedName>
    <definedName name="ко1" localSheetId="3">#REF!</definedName>
    <definedName name="ко1" localSheetId="2">#REF!</definedName>
    <definedName name="ко1">#REF!</definedName>
    <definedName name="ко2" localSheetId="3">#REF!</definedName>
    <definedName name="ко2" localSheetId="2">#REF!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2010">#REF!</definedName>
    <definedName name="колич_выплат_1">#REF!</definedName>
    <definedName name="колич_выплат_2">#REF!</definedName>
    <definedName name="Комхоз">#REF!</definedName>
    <definedName name="константы" localSheetId="3">#REF!,#REF!,#REF!,#REF!,#REF!,#REF!,#REF!,#REF!,#REF!</definedName>
    <definedName name="константы" localSheetId="2">#REF!,#REF!,#REF!,#REF!,#REF!,#REF!,#REF!,#REF!,#REF!</definedName>
    <definedName name="константы">#REF!,#REF!,#REF!,#REF!,#REF!,#REF!,#REF!,#REF!,#REF!</definedName>
    <definedName name="копия" localSheetId="3">#REF!</definedName>
    <definedName name="копия" localSheetId="2">#REF!</definedName>
    <definedName name="копия">#REF!</definedName>
    <definedName name="Кораколпок" localSheetId="3">#REF!</definedName>
    <definedName name="Кораколпок" localSheetId="2">#REF!</definedName>
    <definedName name="Кораколпок">#REF!</definedName>
    <definedName name="коха" localSheetId="3">#REF!</definedName>
    <definedName name="коха" localSheetId="2">#REF!</definedName>
    <definedName name="коха">#REF!</definedName>
    <definedName name="кп">#REF!</definedName>
    <definedName name="кр">#REF!</definedName>
    <definedName name="крат">#REF!</definedName>
    <definedName name="кре">#N/A</definedName>
    <definedName name="кред">#REF!</definedName>
    <definedName name="кредит" localSheetId="3">DATE([2]!yil,[2]!oy,1)</definedName>
    <definedName name="кредит" localSheetId="2">DATE([2]!yil,[2]!oy,1)</definedName>
    <definedName name="кредит">DATE(yil,oy,1)</definedName>
    <definedName name="Кредит2">#N/A</definedName>
    <definedName name="_xlnm.Criteria" localSheetId="3">#REF!</definedName>
    <definedName name="_xlnm.Criteria" localSheetId="2">#REF!</definedName>
    <definedName name="_xlnm.Criteria">#REF!</definedName>
    <definedName name="ку" localSheetId="3">{30,140,350,160,"",""}</definedName>
    <definedName name="ку" localSheetId="2">{30,140,350,160,"",""}</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 localSheetId="3">{30,140,350,160,"",""}</definedName>
    <definedName name="Кулок" localSheetId="2">{30,140,350,160,"",""}</definedName>
    <definedName name="Кулок">{30,140,350,160,"",""}</definedName>
    <definedName name="кулоко" localSheetId="3">{30,140,350,160,"",""}</definedName>
    <definedName name="кулоко" localSheetId="2">{30,140,350,160,"",""}</definedName>
    <definedName name="кулоко">{30,140,350,160,"",""}</definedName>
    <definedName name="култивация">#REF!</definedName>
    <definedName name="культи">'[23]Фориш 2003'!$O$4</definedName>
    <definedName name="кунда" localSheetId="3">#REF!</definedName>
    <definedName name="кунда" localSheetId="2">#REF!</definedName>
    <definedName name="кунда">#REF!</definedName>
    <definedName name="купкари" localSheetId="3">#REF!</definedName>
    <definedName name="купкари" localSheetId="2">#REF!</definedName>
    <definedName name="купкари">#REF!</definedName>
    <definedName name="куподлоқпждлвао" localSheetId="3" hidden="1">#REF!</definedName>
    <definedName name="куподлоқпждлвао" localSheetId="2" hidden="1">#REF!</definedName>
    <definedName name="куподлоқпждлвао" hidden="1">#REF!</definedName>
    <definedName name="курс" localSheetId="3">#REF!</definedName>
    <definedName name="курс" localSheetId="2">#REF!</definedName>
    <definedName name="курс">#REF!</definedName>
    <definedName name="Кўрсаткичлар">#N/A</definedName>
    <definedName name="кутча" localSheetId="3">{30,140,350,160,"",""}</definedName>
    <definedName name="кутча" localSheetId="2">{30,140,350,160,"",""}</definedName>
    <definedName name="кутча">{30,140,350,160,"",""}</definedName>
    <definedName name="куш">'[24]Зан-ть(р-ны)'!$5:$5</definedName>
    <definedName name="куш.жад" localSheetId="3">TRUNC(([2]!oy-1)/3+1)</definedName>
    <definedName name="куш.жад" localSheetId="2">TRUNC(([2]!oy-1)/3+1)</definedName>
    <definedName name="куш.жад">TRUNC(([2]!oy-1)/3+1)</definedName>
    <definedName name="кц" localSheetId="3">{30,140,350,160,"",""}</definedName>
    <definedName name="кц" localSheetId="2">{30,140,350,160,"",""}</definedName>
    <definedName name="кц">{30,140,350,160,"",""}</definedName>
    <definedName name="КЭ">#REF!</definedName>
    <definedName name="қвапп" localSheetId="3">DATE([2]!yil,[2]!oy,1)</definedName>
    <definedName name="қвапп" localSheetId="2">DATE([2]!yil,[2]!oy,1)</definedName>
    <definedName name="қвапп">DATE([2]!yil,[2]!oy,1)</definedName>
    <definedName name="л">#N/A</definedName>
    <definedName name="ЛAPX1" localSheetId="3">#REF!</definedName>
    <definedName name="ЛAPX1" localSheetId="2">#REF!</definedName>
    <definedName name="ЛAPX1">#REF!</definedName>
    <definedName name="ЛAPX2" localSheetId="3">#REF!</definedName>
    <definedName name="ЛAPX2" localSheetId="2">#REF!</definedName>
    <definedName name="ЛAPX2">#REF!</definedName>
    <definedName name="ЛAPX3" localSheetId="3">#REF!</definedName>
    <definedName name="ЛAPX3" localSheetId="2">#REF!</definedName>
    <definedName name="ЛAPX3">#REF!</definedName>
    <definedName name="ЛAPX4">#REF!</definedName>
    <definedName name="ЛAPX5">#REF!</definedName>
    <definedName name="ЛMining">#REF!</definedName>
    <definedName name="ЛRefinery">#REF!</definedName>
    <definedName name="ЛАкциз">#REF!</definedName>
    <definedName name="ЛАкцизы">#REF!</definedName>
    <definedName name="ЛАндН">#REF!</definedName>
    <definedName name="ЛБаланс">#REF!</definedName>
    <definedName name="ЛБДС1">#REF!</definedName>
    <definedName name="ЛБДС2">#REF!</definedName>
    <definedName name="ЛБКГ">#REF!</definedName>
    <definedName name="ЛБНПЗ">#REF!</definedName>
    <definedName name="лвлл">#REF!</definedName>
    <definedName name="ЛГаз">#REF!</definedName>
    <definedName name="ЛГзлТГД">#REF!</definedName>
    <definedName name="ЛГРР">#REF!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арН">#REF!</definedName>
    <definedName name="лджрпж">#REF!</definedName>
    <definedName name="лдлд">#N/A</definedName>
    <definedName name="лдлдбитлб">#N/A</definedName>
    <definedName name="ЛДоб">#REF!</definedName>
    <definedName name="лдолщ">#REF!</definedName>
    <definedName name="ЛДП_газ">#REF!</definedName>
    <definedName name="лдэ">#REF!</definedName>
    <definedName name="ликвид" localSheetId="3">TRUNC(([2]!oy-1)/3+1)</definedName>
    <definedName name="ликвид" localSheetId="2">TRUNC(([2]!oy-1)/3+1)</definedName>
    <definedName name="ликвид">TRUNC((oy-1)/3+1)</definedName>
    <definedName name="лист" localSheetId="3">#REF!</definedName>
    <definedName name="лист" localSheetId="2">#REF!</definedName>
    <definedName name="лист">#REF!</definedName>
    <definedName name="Лист_1">#N/A</definedName>
    <definedName name="лист2">#N/A</definedName>
    <definedName name="лит" localSheetId="3">{30,140,350,160,"",""}</definedName>
    <definedName name="лит" localSheetId="2">{30,140,350,160,"",""}</definedName>
    <definedName name="лит">{30,140,350,160,"",""}</definedName>
    <definedName name="ЛИтоги">#REF!</definedName>
    <definedName name="ЛКр">#REF!</definedName>
    <definedName name="ЛКред">#REF!</definedName>
    <definedName name="лл" localSheetId="3">{30,140,350,160,"",""}</definedName>
    <definedName name="лл" localSheetId="2">{30,140,350,160,"",""}</definedName>
    <definedName name="лл">{30,140,350,160,"",""}</definedName>
    <definedName name="лллллллллллллл">#N/A</definedName>
    <definedName name="ЛМГПЗ">#REF!</definedName>
    <definedName name="ЛМинН">#REF!</definedName>
    <definedName name="ЛМубНГ">#REF!</definedName>
    <definedName name="ЛНП_НГД_п">#REF!</definedName>
    <definedName name="ло" localSheetId="3">{30,140,350,160,"",""}</definedName>
    <definedName name="ло" localSheetId="2">{30,140,350,160,"",""}</definedName>
    <definedName name="ло">{30,140,350,160,"",""}</definedName>
    <definedName name="ЛОбл">#REF!</definedName>
    <definedName name="ЛокализацияBPU">#REF!</definedName>
    <definedName name="ЛокализацияDAMAS" localSheetId="3">#REF!,#REF!,#REF!</definedName>
    <definedName name="ЛокализацияDAMAS" localSheetId="2">#REF!,#REF!,#REF!</definedName>
    <definedName name="ЛокализацияDAMAS">#REF!,#REF!,#REF!</definedName>
    <definedName name="ЛокализацияLGLL" localSheetId="3">#REF!</definedName>
    <definedName name="ЛокализацияLGLL" localSheetId="2">#REF!</definedName>
    <definedName name="ЛокализацияLGLL">#REF!</definedName>
    <definedName name="ЛокализацияTICO" localSheetId="3">#REF!</definedName>
    <definedName name="ЛокализацияTICO" localSheetId="2">#REF!</definedName>
    <definedName name="ЛокализацияTICO">#REF!</definedName>
    <definedName name="ЛокализацияWFL" localSheetId="3">#REF!</definedName>
    <definedName name="ЛокализацияWFL" localSheetId="2">#REF!</definedName>
    <definedName name="ЛокализацияWFL">#REF!</definedName>
    <definedName name="ЛокализацияWFR">#REF!</definedName>
    <definedName name="ЛОЛО">#REF!</definedName>
    <definedName name="ЛОНП_п">#REF!</definedName>
    <definedName name="лопрдлгплдгпрлдо">#REF!</definedName>
    <definedName name="лорлд">#N/A</definedName>
    <definedName name="лорло" localSheetId="3">{30,140,350,160,"",""}</definedName>
    <definedName name="лорло" localSheetId="2">{30,140,350,160,"",""}</definedName>
    <definedName name="лорло">{30,140,350,160,"",""}</definedName>
    <definedName name="лоюолоапр">#N/A</definedName>
    <definedName name="ЛПер">#REF!</definedName>
    <definedName name="лр">#REF!</definedName>
    <definedName name="ЛРаспределение">#REF!</definedName>
    <definedName name="ЛСало">#REF!</definedName>
    <definedName name="ЛСКВ">#REF!</definedName>
    <definedName name="ЛТран">#REF!</definedName>
    <definedName name="ЛУзМал">#REF!</definedName>
    <definedName name="ЛУзПЕК">#REF!</definedName>
    <definedName name="ЛУзТ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урНГ">#REF!</definedName>
    <definedName name="льгот_пер_2">#REF!</definedName>
    <definedName name="льорл">#N/A</definedName>
    <definedName name="ЛЭкспорт">#REF!</definedName>
    <definedName name="м">#REF!</definedName>
    <definedName name="м_с">#REF!</definedName>
    <definedName name="м_с2">#REF!</definedName>
    <definedName name="м_с3">#REF!</definedName>
    <definedName name="м_с4">#REF!</definedName>
    <definedName name="М000000000">#REF!</definedName>
    <definedName name="М50.12">#REF!</definedName>
    <definedName name="май" localSheetId="3">DATE([2]!yil,[2]!oy,1)</definedName>
    <definedName name="май" localSheetId="2">DATE([2]!yil,[2]!oy,1)</definedName>
    <definedName name="май">DATE([2]!yil,[2]!oy,1)</definedName>
    <definedName name="Макрос1">#N/A</definedName>
    <definedName name="Макрос2" localSheetId="3">#REF!</definedName>
    <definedName name="Макрос2" localSheetId="2">#REF!</definedName>
    <definedName name="Макрос2">#REF!</definedName>
    <definedName name="Макрос3" localSheetId="3">#REF!</definedName>
    <definedName name="Макрос3" localSheetId="2">#REF!</definedName>
    <definedName name="Макрос3">#REF!</definedName>
    <definedName name="мал" localSheetId="3">#REF!</definedName>
    <definedName name="мал" localSheetId="2">#REF!</definedName>
    <definedName name="мал">#REF!</definedName>
    <definedName name="манзилли">#REF!</definedName>
    <definedName name="марка">[25]s!$Q$124</definedName>
    <definedName name="маруф" localSheetId="3">#REF!</definedName>
    <definedName name="маруф" localSheetId="2">#REF!</definedName>
    <definedName name="маруф">#REF!</definedName>
    <definedName name="массив" localSheetId="3">#REF!</definedName>
    <definedName name="массив" localSheetId="2">#REF!</definedName>
    <definedName name="массив">#REF!</definedName>
    <definedName name="массив_1" localSheetId="3">#REF!</definedName>
    <definedName name="массив_1" localSheetId="2">#REF!</definedName>
    <definedName name="массив_1">#REF!</definedName>
    <definedName name="Массив_обл">#N/A</definedName>
    <definedName name="Массив_СвС">#N/A</definedName>
    <definedName name="машина" localSheetId="3">{30,140,350,160,"",""}</definedName>
    <definedName name="машина" localSheetId="2">{30,140,350,160,"",""}</definedName>
    <definedName name="машина">{30,140,350,160,"",""}</definedName>
    <definedName name="МАЪЛУМОТ">#REF!</definedName>
    <definedName name="мева">#REF!</definedName>
    <definedName name="медь">[22]Input3!$C$7</definedName>
    <definedName name="мз" localSheetId="3">#REF!</definedName>
    <definedName name="мз" localSheetId="2">#REF!</definedName>
    <definedName name="мз">#REF!</definedName>
    <definedName name="МЗ_1" localSheetId="3">#REF!</definedName>
    <definedName name="МЗ_1" localSheetId="2">#REF!</definedName>
    <definedName name="МЗ_1">#REF!</definedName>
    <definedName name="МЗ_2" localSheetId="3">#REF!</definedName>
    <definedName name="МЗ_2" localSheetId="2">#REF!</definedName>
    <definedName name="МЗ_2">#REF!</definedName>
    <definedName name="миит">#REF!</definedName>
    <definedName name="мин">#REF!</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оо">#N/A</definedName>
    <definedName name="миоро">#N/A</definedName>
    <definedName name="мир">#REF!</definedName>
    <definedName name="мирз" localSheetId="3">{30,140,350,160,"",""}</definedName>
    <definedName name="мирз" localSheetId="2">{30,140,350,160,"",""}</definedName>
    <definedName name="мирз">{30,140,350,160,"",""}</definedName>
    <definedName name="Мирзачул">'[26]Фориш 2003'!$O$4</definedName>
    <definedName name="мм" localSheetId="3">#REF!</definedName>
    <definedName name="мм" localSheetId="2">#REF!</definedName>
    <definedName name="мм">#REF!</definedName>
    <definedName name="ммм" localSheetId="3">#REF!</definedName>
    <definedName name="ммм" localSheetId="2">#REF!</definedName>
    <definedName name="ммм">#REF!</definedName>
    <definedName name="мммм" localSheetId="3">#REF!</definedName>
    <definedName name="мммм" localSheetId="2">#REF!</definedName>
    <definedName name="мммм">#REF!</definedName>
    <definedName name="ммммм">#REF!</definedName>
    <definedName name="мол">[22]Input3!$C$8</definedName>
    <definedName name="Монетиз">#N/A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 localSheetId="3">{30,140,350,160,"",""}</definedName>
    <definedName name="мссиииисс" localSheetId="2">{30,140,350,160,"",""}</definedName>
    <definedName name="мссиииисс">{30,140,350,160,"",""}</definedName>
    <definedName name="МССЯВВАВВФФ" localSheetId="3">{30,140,350,160,"",""}</definedName>
    <definedName name="МССЯВВАВВФФ" localSheetId="2">{30,140,350,160,"",""}</definedName>
    <definedName name="МССЯВВАВВФФ">{30,140,350,160,"",""}</definedName>
    <definedName name="мт">#REF!</definedName>
    <definedName name="МТР">#N/A</definedName>
    <definedName name="мухабат">#REF!</definedName>
    <definedName name="мф">#REF!</definedName>
    <definedName name="мфпрог">#REF!</definedName>
    <definedName name="мфу02">#REF!</definedName>
    <definedName name="н">#N/A</definedName>
    <definedName name="навои">#REF!</definedName>
    <definedName name="Навоий">#REF!</definedName>
    <definedName name="Нажмиддин">#REF!</definedName>
    <definedName name="наман">#REF!</definedName>
    <definedName name="Наманган">#REF!</definedName>
    <definedName name="нар26" hidden="1">#N/A</definedName>
    <definedName name="нафака">#REF!</definedName>
    <definedName name="нац">#N/A</definedName>
    <definedName name="Нач_Цена_Внутр">#REF!</definedName>
    <definedName name="нб">#REF!</definedName>
    <definedName name="нбу">#N/A</definedName>
    <definedName name="нг">#REF!</definedName>
    <definedName name="нгшгке">#N/A</definedName>
    <definedName name="нгщд">#N/A</definedName>
    <definedName name="нгщдлод">#N/A</definedName>
    <definedName name="нгщдолд">#N/A</definedName>
    <definedName name="нгщшдл">#N/A</definedName>
    <definedName name="не" localSheetId="3">{30,140,350,160,"",""}</definedName>
    <definedName name="не" localSheetId="2">{30,140,350,160,"",""}</definedName>
    <definedName name="не">{30,140,350,160,"",""}</definedName>
    <definedName name="негнопо">#N/A</definedName>
    <definedName name="неукв">#N/A</definedName>
    <definedName name="нилуфа">#REF!</definedName>
    <definedName name="нилуфар">#REF!</definedName>
    <definedName name="нк" localSheetId="3">{30,140,350,160,"",""}</definedName>
    <definedName name="нк" localSheetId="2">{30,140,350,160,"",""}</definedName>
    <definedName name="нк">{30,140,350,160,"",""}</definedName>
    <definedName name="нн">#REF!</definedName>
    <definedName name="ннн">#REF!</definedName>
    <definedName name="нннн">#REF!</definedName>
    <definedName name="Нов">#REF!</definedName>
    <definedName name="новое">#REF!</definedName>
    <definedName name="нод">#N/A</definedName>
    <definedName name="Норма">[27]Нарх!$A$1:$P$248</definedName>
    <definedName name="нояб" localSheetId="3">#REF!</definedName>
    <definedName name="нояб" localSheetId="2">#REF!</definedName>
    <definedName name="нояб">#REF!</definedName>
    <definedName name="нргшщ">#N/A</definedName>
    <definedName name="нук" localSheetId="3">TRUNC(([2]!oy-1)/3+1)</definedName>
    <definedName name="нук" localSheetId="2">TRUNC(([2]!oy-1)/3+1)</definedName>
    <definedName name="нук">TRUNC((oy-1)/3+1)</definedName>
    <definedName name="нур" localSheetId="3">#REF!</definedName>
    <definedName name="нур" localSheetId="2">#REF!</definedName>
    <definedName name="нур">#REF!</definedName>
    <definedName name="о" localSheetId="3">{30,140,350,160,"",""}</definedName>
    <definedName name="о" localSheetId="2">{30,140,350,160,"",""}</definedName>
    <definedName name="о">{30,140,350,160,"",""}</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3">'БП-Eng'!$C$2:$N$232</definedName>
    <definedName name="_xlnm.Print_Area" localSheetId="1">ПаспортEng!$M$3:$W$48</definedName>
    <definedName name="_xlnm.Print_Area" localSheetId="0">ПаспортРУС!$Y$3:$AI$48</definedName>
    <definedName name="_xlnm.Print_Area" localSheetId="2">'Форма-отчета 22'!$C$2:$N$232</definedName>
    <definedName name="_xlnm.Print_Area">#REF!</definedName>
    <definedName name="областя"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 localSheetId="3">{30,140,350,160,"",""}</definedName>
    <definedName name="Оболожка" localSheetId="2">{30,140,350,160,"",""}</definedName>
    <definedName name="Оболожка">{30,140,350,160,"",""}</definedName>
    <definedName name="Объем_внутр">#REF!</definedName>
    <definedName name="Объем_эксп">#REF!</definedName>
    <definedName name="овкей">#REF!</definedName>
    <definedName name="од">#REF!</definedName>
    <definedName name="Одил">#REF!</definedName>
    <definedName name="ойлик">#REF!</definedName>
    <definedName name="ок">#REF!</definedName>
    <definedName name="окей">#REF!</definedName>
    <definedName name="Оккургон_договор">#REF!</definedName>
    <definedName name="Оккургон_семена">#REF!</definedName>
    <definedName name="Оқдарё">#REF!</definedName>
    <definedName name="ол" localSheetId="3">{30,140,350,160,"",""}</definedName>
    <definedName name="ол" localSheetId="2">{30,140,350,160,"",""}</definedName>
    <definedName name="ол">{30,140,350,160,"",""}</definedName>
    <definedName name="ола">'[28]Гай пахта'!#REF!</definedName>
    <definedName name="олг" localSheetId="3">#REF!</definedName>
    <definedName name="олг" localSheetId="2">#REF!</definedName>
    <definedName name="олг">#REF!</definedName>
    <definedName name="олдл" localSheetId="3">{30,140,350,160,"",""}</definedName>
    <definedName name="олдл" localSheetId="2">{30,140,350,160,"",""}</definedName>
    <definedName name="олдл">{30,140,350,160,"",""}</definedName>
    <definedName name="олдордлро">#N/A</definedName>
    <definedName name="олл">#N/A</definedName>
    <definedName name="олма" localSheetId="3" hidden="1">#REF!</definedName>
    <definedName name="олма" localSheetId="2" hidden="1">#REF!</definedName>
    <definedName name="олма" hidden="1">#REF!</definedName>
    <definedName name="олмалик" localSheetId="3" hidden="1">#REF!</definedName>
    <definedName name="олмалик" localSheetId="2" hidden="1">#REF!</definedName>
    <definedName name="олмалик" hidden="1">#REF!</definedName>
    <definedName name="олмос">'[28]Гай пахта'!#REF!</definedName>
    <definedName name="олполднгл">#N/A</definedName>
    <definedName name="олр">#REF!</definedName>
    <definedName name="олролрлор">#REF!</definedName>
    <definedName name="олтин_дала">#REF!</definedName>
    <definedName name="ольга" localSheetId="3" hidden="1">{#N/A,#N/A,FALSE,"BODY"}</definedName>
    <definedName name="ольга" localSheetId="2" hidden="1">{#N/A,#N/A,FALSE,"BODY"}</definedName>
    <definedName name="ольга" hidden="1">{#N/A,#N/A,FALSE,"BODY"}</definedName>
    <definedName name="оля">#REF!</definedName>
    <definedName name="оля1">#REF!</definedName>
    <definedName name="ооллолол" localSheetId="3" hidden="1">#REF!</definedName>
    <definedName name="ооллолол" localSheetId="2" hidden="1">#REF!</definedName>
    <definedName name="ооллолол" hidden="1">#REF!</definedName>
    <definedName name="оолол">#REF!</definedName>
    <definedName name="ооо">#REF!</definedName>
    <definedName name="оооо" localSheetId="3">TRUNC(([2]!oy-1)/3+1)</definedName>
    <definedName name="оооо" localSheetId="2">TRUNC(([2]!oy-1)/3+1)</definedName>
    <definedName name="оооо">TRUNC((oy-1)/3+1)</definedName>
    <definedName name="ооооо" localSheetId="3">#REF!</definedName>
    <definedName name="ооооо" localSheetId="2">#REF!</definedName>
    <definedName name="ооооо">#REF!</definedName>
    <definedName name="оп" localSheetId="3">#REF!</definedName>
    <definedName name="оп" localSheetId="2">#REF!</definedName>
    <definedName name="оп">#REF!</definedName>
    <definedName name="опдбродролд">#N/A</definedName>
    <definedName name="оплопла" localSheetId="3">#REF!</definedName>
    <definedName name="оплопла" localSheetId="2">#REF!</definedName>
    <definedName name="оплопла">#REF!</definedName>
    <definedName name="ор" localSheetId="3">#REF!</definedName>
    <definedName name="ор" localSheetId="2">#REF!</definedName>
    <definedName name="ор">#REF!</definedName>
    <definedName name="орде" localSheetId="3">#REF!</definedName>
    <definedName name="орде" localSheetId="2">#REF!</definedName>
    <definedName name="орде">#REF!</definedName>
    <definedName name="ордлжд">#N/A</definedName>
    <definedName name="орлдапелапл">#N/A</definedName>
    <definedName name="орлдлд">#N/A</definedName>
    <definedName name="орлоддб">#N/A</definedName>
    <definedName name="орлорлд">#N/A</definedName>
    <definedName name="орлролр">#REF!</definedName>
    <definedName name="ОРОРО1">#REF!</definedName>
    <definedName name="орпр">#N/A</definedName>
    <definedName name="ОСТ">0</definedName>
    <definedName name="отажонов">#REF!</definedName>
    <definedName name="отпро">#REF!</definedName>
    <definedName name="отработано" localSheetId="3">[2]!_a1Z,[2]!_a2Z</definedName>
    <definedName name="отработано" localSheetId="1">[2]!_a1Z,[2]!_a2Z</definedName>
    <definedName name="отработано" localSheetId="2">[2]!_a1Z,[2]!_a2Z</definedName>
    <definedName name="отработано">[2]!_a1Z,[2]!_a2Z</definedName>
    <definedName name="отрасль" localSheetId="3">#REF!</definedName>
    <definedName name="отрасль" localSheetId="2">#REF!</definedName>
    <definedName name="отрасль">#REF!</definedName>
    <definedName name="оьтлодламп" localSheetId="3">{30,140,350,160,"",""}</definedName>
    <definedName name="оьтлодламп" localSheetId="2">{30,140,350,160,"",""}</definedName>
    <definedName name="оьтлодламп">{30,140,350,160,"",""}</definedName>
    <definedName name="п">#N/A</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п">#REF!</definedName>
    <definedName name="парп">#REF!</definedName>
    <definedName name="пас">#REF!</definedName>
    <definedName name="паур">#REF!</definedName>
    <definedName name="пах">#N/A</definedName>
    <definedName name="пахта" localSheetId="3">{30,140,350,160,"",""}</definedName>
    <definedName name="пахта" localSheetId="2">{30,140,350,160,"",""}</definedName>
    <definedName name="пахта">{30,140,350,160,"",""}</definedName>
    <definedName name="пахта2" localSheetId="3">{30,140,350,160,"",""}</definedName>
    <definedName name="пахта2" localSheetId="2">{30,140,350,160,"",""}</definedName>
    <definedName name="пахта2">{30,140,350,160,"",""}</definedName>
    <definedName name="пахта3" localSheetId="3">{30,140,350,160,"",""}</definedName>
    <definedName name="пахта3" localSheetId="2">{30,140,350,160,"",""}</definedName>
    <definedName name="пахта3">{30,140,350,160,"",""}</definedName>
    <definedName name="Пенсионный">#REF!</definedName>
    <definedName name="ПЕНСИЯ">#REF!</definedName>
    <definedName name="ПересчетЗП">#REF!</definedName>
    <definedName name="период">1</definedName>
    <definedName name="период_выплат_2">#REF!</definedName>
    <definedName name="печать">#N/A</definedName>
    <definedName name="ПИР">#REF!</definedName>
    <definedName name="ПИРА">#REF!</definedName>
    <definedName name="плат">#REF!</definedName>
    <definedName name="пмрп">#N/A</definedName>
    <definedName name="под">#REF!</definedName>
    <definedName name="полат">#REF!</definedName>
    <definedName name="Полигон">#REF!</definedName>
    <definedName name="полордол">#N/A</definedName>
    <definedName name="пор">#REF!</definedName>
    <definedName name="пост">#REF!</definedName>
    <definedName name="поступило">36525</definedName>
    <definedName name="Поток2004">#REF!</definedName>
    <definedName name="потоки">#N/A</definedName>
    <definedName name="потр">#REF!</definedName>
    <definedName name="пп"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п">#REF!</definedName>
    <definedName name="пппппп" localSheetId="3">прилож3/1000</definedName>
    <definedName name="пппппп" localSheetId="1">прилож3/1000</definedName>
    <definedName name="пппппп" localSheetId="2">прилож3/1000</definedName>
    <definedName name="пппппп">прилож3/1000</definedName>
    <definedName name="пппр" localSheetId="3">#REF!</definedName>
    <definedName name="пппр" localSheetId="2">#REF!</definedName>
    <definedName name="пппр">#REF!</definedName>
    <definedName name="ппр">#N/A</definedName>
    <definedName name="пр">#N/A</definedName>
    <definedName name="пренгш" localSheetId="3">#REF!</definedName>
    <definedName name="пренгш" localSheetId="2">#REF!</definedName>
    <definedName name="пренгш">#REF!</definedName>
    <definedName name="Прил.9..">'[29]Зан-ть(р-ны)'!$5:$5</definedName>
    <definedName name="Прил3" localSheetId="3">[2]!прилож3/1000</definedName>
    <definedName name="Прил3" localSheetId="1">[2]!прилож3/1000</definedName>
    <definedName name="Прил3" localSheetId="2">[2]!прилож3/1000</definedName>
    <definedName name="Прил3">[2]!прилож3/1000</definedName>
    <definedName name="Прил5" localSheetId="3">дел/1000</definedName>
    <definedName name="Прил5" localSheetId="1">дел/1000</definedName>
    <definedName name="Прил5" localSheetId="2">дел/1000</definedName>
    <definedName name="Прил5">дел/1000</definedName>
    <definedName name="приложение" localSheetId="3">дел/1000</definedName>
    <definedName name="приложение" localSheetId="1">дел/1000</definedName>
    <definedName name="приложение" localSheetId="2">дел/1000</definedName>
    <definedName name="приложение">дел/1000</definedName>
    <definedName name="ПРИХ">35000</definedName>
    <definedName name="прлордлюдл">#N/A</definedName>
    <definedName name="про" localSheetId="3">'[30]уюшмага10,09 холатига'!#REF!</definedName>
    <definedName name="про" localSheetId="2">'[30]уюшмага10,09 холатига'!#REF!</definedName>
    <definedName name="про">'[30]уюшмага10,09 холатига'!#REF!</definedName>
    <definedName name="про1" localSheetId="3">#REF!</definedName>
    <definedName name="про1" localSheetId="2">#REF!</definedName>
    <definedName name="про1">#REF!</definedName>
    <definedName name="проба" localSheetId="3" hidden="1">#REF!,#REF!</definedName>
    <definedName name="проба" localSheetId="2" hidden="1">#REF!,#REF!</definedName>
    <definedName name="проба" hidden="1">#REF!,#REF!</definedName>
    <definedName name="Прог" localSheetId="3">TRUNC(([2]!oy-1)/3+1)</definedName>
    <definedName name="Прог" localSheetId="2">TRUNC(([2]!oy-1)/3+1)</definedName>
    <definedName name="Прог">TRUNC((oy-1)/3+1)</definedName>
    <definedName name="Прогноз" localSheetId="3">#REF!</definedName>
    <definedName name="Прогноз" localSheetId="2">#REF!</definedName>
    <definedName name="Прогноз">#REF!</definedName>
    <definedName name="ПРОГНОЗНЫЕ_ПАРАМЕТРЫ_РАСХОДОВ">#N/A</definedName>
    <definedName name="программа" localSheetId="3">TRUNC(([2]!oy-1)/3+1)</definedName>
    <definedName name="программа" localSheetId="2">TRUNC(([2]!oy-1)/3+1)</definedName>
    <definedName name="программа">TRUNC((oy-1)/3+1)</definedName>
    <definedName name="прод">#N/A</definedName>
    <definedName name="прок" localSheetId="3">#REF!</definedName>
    <definedName name="прок" localSheetId="2">#REF!</definedName>
    <definedName name="прок">#REF!</definedName>
    <definedName name="прокуратура" localSheetId="3">DATE([2]!yil,[2]!oy,1)</definedName>
    <definedName name="прокуратура" localSheetId="2">DATE([2]!yil,[2]!oy,1)</definedName>
    <definedName name="прокуратура">DATE([2]!yil,[2]!oy,1)</definedName>
    <definedName name="пром2">#N/A</definedName>
    <definedName name="прост" localSheetId="3">#REF!</definedName>
    <definedName name="прост" localSheetId="2">#REF!</definedName>
    <definedName name="прост">#REF!</definedName>
    <definedName name="проч" localSheetId="3">TRUNC(([2]!oy-1)/3+1)</definedName>
    <definedName name="проч" localSheetId="2">TRUNC(([2]!oy-1)/3+1)</definedName>
    <definedName name="проч">TRUNC((oy-1)/3+1)</definedName>
    <definedName name="Прочие" localSheetId="3">#REF!</definedName>
    <definedName name="Прочие" localSheetId="2">#REF!</definedName>
    <definedName name="Прочие">#REF!</definedName>
    <definedName name="прпо">#N/A</definedName>
    <definedName name="прпр123" localSheetId="3">#REF!</definedName>
    <definedName name="прпр123" localSheetId="2">#REF!</definedName>
    <definedName name="прпр123">#REF!</definedName>
    <definedName name="прпрпр">#N/A</definedName>
    <definedName name="прпрпрпр" localSheetId="3">#REF!</definedName>
    <definedName name="прпрпрпр" localSheetId="2">#REF!</definedName>
    <definedName name="прпрпрпр">#REF!</definedName>
    <definedName name="прпрпрпрпрпрпрпрпрп" localSheetId="3" hidden="1">{"'Monthly 1997'!$A$3:$S$89"}</definedName>
    <definedName name="прпрпрпрпрпрпрпрпрп" localSheetId="2" hidden="1">{"'Monthly 1997'!$A$3:$S$89"}</definedName>
    <definedName name="прпрпрпрпрпрпрпрпрп" hidden="1">{"'Monthly 1997'!$A$3:$S$89"}</definedName>
    <definedName name="прро">#REF!</definedName>
    <definedName name="псб">#N/A</definedName>
    <definedName name="псх">#REF!</definedName>
    <definedName name="пт">#N/A</definedName>
    <definedName name="пункт">[27]Пункт!$A$1:$B$9</definedName>
    <definedName name="пх" localSheetId="3">#REF!</definedName>
    <definedName name="пх" localSheetId="2">#REF!</definedName>
    <definedName name="пх">#REF!</definedName>
    <definedName name="пшднгшгн">#N/A</definedName>
    <definedName name="р" localSheetId="3">{30,140,350,160,"",""}</definedName>
    <definedName name="р" localSheetId="2">{30,140,350,160,"",""}</definedName>
    <definedName name="р">{30,140,350,160,"",""}</definedName>
    <definedName name="район" localSheetId="3">{30,140,350,160,"",""}</definedName>
    <definedName name="район" localSheetId="2">{30,140,350,160,"",""}</definedName>
    <definedName name="район">{30,140,350,160,"",""}</definedName>
    <definedName name="Районы1">[31]данные!$A$1</definedName>
    <definedName name="рас" localSheetId="3">#REF!</definedName>
    <definedName name="рас" localSheetId="2">#REF!</definedName>
    <definedName name="рас">#REF!</definedName>
    <definedName name="рассмотрительная2" localSheetId="3">#REF!</definedName>
    <definedName name="рассмотрительная2" localSheetId="2">#REF!</definedName>
    <definedName name="рассмотрительная2">#REF!</definedName>
    <definedName name="РАСХ">0</definedName>
    <definedName name="Расход_2004_Лист3__2__Таблица" localSheetId="3">#REF!</definedName>
    <definedName name="Расход_2004_Лист3__2__Таблица" localSheetId="2">#REF!</definedName>
    <definedName name="Расход_2004_Лист3__2__Таблица">#REF!</definedName>
    <definedName name="Расход_2004_Лист3__2__Таблица1">#REF!</definedName>
    <definedName name="Расход_2004_Лист3__2__Таблица2" localSheetId="3">#REF!,#REF!</definedName>
    <definedName name="Расход_2004_Лист3__2__Таблица2" localSheetId="2">#REF!,#REF!</definedName>
    <definedName name="Расход_2004_Лист3__2__Таблица2">#REF!,#REF!</definedName>
    <definedName name="расходы" localSheetId="3">#REF!</definedName>
    <definedName name="расходы" localSheetId="2">#REF!</definedName>
    <definedName name="расходы">#REF!</definedName>
    <definedName name="расчет" localSheetId="3">дел/1000</definedName>
    <definedName name="расчет" localSheetId="1">дел/1000</definedName>
    <definedName name="расчет" localSheetId="2">дел/1000</definedName>
    <definedName name="расчет">дел/1000</definedName>
    <definedName name="расчета">36465</definedName>
    <definedName name="Рахбарга" localSheetId="3">#REF!</definedName>
    <definedName name="Рахбарга" localSheetId="2">#REF!</definedName>
    <definedName name="Рахбарга">#REF!</definedName>
    <definedName name="Рахбарлар">[32]База!$E$2:$E$5</definedName>
    <definedName name="ре" localSheetId="3">#REF!</definedName>
    <definedName name="ре" localSheetId="2">#REF!</definedName>
    <definedName name="ре">#REF!</definedName>
    <definedName name="реалп" localSheetId="3">#REF!</definedName>
    <definedName name="реалп" localSheetId="2">#REF!</definedName>
    <definedName name="реалп">#REF!</definedName>
    <definedName name="рег" localSheetId="3">#REF!</definedName>
    <definedName name="рег" localSheetId="2">#REF!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 localSheetId="3">{30,140,350,160,"",""}</definedName>
    <definedName name="режа" localSheetId="2">{30,140,350,160,"",""}</definedName>
    <definedName name="режа">{30,140,350,160,"",""}</definedName>
    <definedName name="Рек">#REF!</definedName>
    <definedName name="_xlnm.Recorder">#REF!</definedName>
    <definedName name="рес" localSheetId="3">TRUNC(([2]!oy-1)/3+1)</definedName>
    <definedName name="рес" localSheetId="2">TRUNC(([2]!oy-1)/3+1)</definedName>
    <definedName name="рес">TRUNC((oy-1)/3+1)</definedName>
    <definedName name="респ" localSheetId="3">TRUNC(([2]!oy-1)/3+1)</definedName>
    <definedName name="респ" localSheetId="2">TRUNC(([2]!oy-1)/3+1)</definedName>
    <definedName name="респ">TRUNC((oy-1)/3+1)</definedName>
    <definedName name="рл">#N/A</definedName>
    <definedName name="рлжлджролд">#N/A</definedName>
    <definedName name="рлр" localSheetId="3">TRUNC(([2]!oy-1)/3+1)</definedName>
    <definedName name="рлр" localSheetId="2">TRUNC(([2]!oy-1)/3+1)</definedName>
    <definedName name="рлр">TRUNC((oy-1)/3+1)</definedName>
    <definedName name="робюлюб">#N/A</definedName>
    <definedName name="розжзщ">#N/A</definedName>
    <definedName name="рол" localSheetId="3">#REF!</definedName>
    <definedName name="рол" localSheetId="2">#REF!</definedName>
    <definedName name="рол">#REF!</definedName>
    <definedName name="ролбрп">#N/A</definedName>
    <definedName name="ролдгнш">#N/A</definedName>
    <definedName name="ролдорбд">#N/A</definedName>
    <definedName name="ролр">#N/A</definedName>
    <definedName name="роол" localSheetId="3">#REF!</definedName>
    <definedName name="роол" localSheetId="2">#REF!</definedName>
    <definedName name="роол">#REF!</definedName>
    <definedName name="роопропроп" localSheetId="3">TRUNC(([2]!oy-1)/3+1)</definedName>
    <definedName name="роопропроп" localSheetId="2">TRUNC(([2]!oy-1)/3+1)</definedName>
    <definedName name="роопропроп">TRUNC((oy-1)/3+1)</definedName>
    <definedName name="ропо" localSheetId="3">{30,140,350,160,"",""}</definedName>
    <definedName name="ропо" localSheetId="2">{30,140,350,160,"",""}</definedName>
    <definedName name="ропо">{30,140,350,160,"",""}</definedName>
    <definedName name="ропопролегл">#N/A</definedName>
    <definedName name="ропропро">#N/A</definedName>
    <definedName name="рор">#REF!</definedName>
    <definedName name="роророрпорпо" localSheetId="3">DATE([2]!yil,[2]!oy,1)</definedName>
    <definedName name="роророрпорпо" localSheetId="2">DATE([2]!yil,[2]!oy,1)</definedName>
    <definedName name="роророрпорпо">DATE([2]!yil,[2]!oy,1)</definedName>
    <definedName name="рорпрр" localSheetId="3">{30,140,350,160,"",""}</definedName>
    <definedName name="рорпрр" localSheetId="2">{30,140,350,160,"",""}</definedName>
    <definedName name="рорпрр">{30,140,350,160,"",""}</definedName>
    <definedName name="рошгргш">#REF!</definedName>
    <definedName name="рпаврпаравравр">#REF!</definedName>
    <definedName name="рпарра">#REF!</definedName>
    <definedName name="рподлоол">#N/A</definedName>
    <definedName name="рполпролпол">#REF!</definedName>
    <definedName name="рпр">#REF!</definedName>
    <definedName name="РПРПРРПР">#REF!</definedName>
    <definedName name="рпт">#N/A</definedName>
    <definedName name="рр" localSheetId="3">{30,140,350,160,"",""}</definedName>
    <definedName name="рр" localSheetId="2">{30,140,350,160,"",""}</definedName>
    <definedName name="рр">{30,140,350,160,"",""}</definedName>
    <definedName name="ррр">#REF!</definedName>
    <definedName name="ррррр">#REF!</definedName>
    <definedName name="рррррр" localSheetId="3">[2]!дел/1000</definedName>
    <definedName name="рррррр" localSheetId="1">[2]!дел/1000</definedName>
    <definedName name="рррррр" localSheetId="2">[2]!дел/1000</definedName>
    <definedName name="рррррр">[2]!дел/1000</definedName>
    <definedName name="ррррррррр" localSheetId="3">#REF!</definedName>
    <definedName name="ррррррррр" localSheetId="2">#REF!</definedName>
    <definedName name="ррррррррр">#REF!</definedName>
    <definedName name="ррррррррррр" localSheetId="3">прилож3/1000</definedName>
    <definedName name="ррррррррррр" localSheetId="1">прилож3/1000</definedName>
    <definedName name="ррррррррррр" localSheetId="2">прилож3/1000</definedName>
    <definedName name="ррррррррррр">прилож3/1000</definedName>
    <definedName name="рррррррррррр" localSheetId="3">#REF!</definedName>
    <definedName name="рррррррррррр" localSheetId="2">#REF!</definedName>
    <definedName name="рррррррррррр">#REF!</definedName>
    <definedName name="РСЦ" localSheetId="3">#REF!</definedName>
    <definedName name="РСЦ" localSheetId="2">#REF!</definedName>
    <definedName name="РСЦ">#REF!</definedName>
    <definedName name="рукд" localSheetId="3">#REF!</definedName>
    <definedName name="рукд" localSheetId="2">#REF!</definedName>
    <definedName name="рукд">#REF!</definedName>
    <definedName name="рукс">#REF!</definedName>
    <definedName name="рус">#REF!</definedName>
    <definedName name="рфььук" localSheetId="3">дел/1000</definedName>
    <definedName name="рфььук" localSheetId="1">дел/1000</definedName>
    <definedName name="рфььук" localSheetId="2">дел/1000</definedName>
    <definedName name="рфььук">дел/1000</definedName>
    <definedName name="рыва" localSheetId="3">#REF!</definedName>
    <definedName name="рыва" localSheetId="2">#REF!</definedName>
    <definedName name="рыва">#REF!</definedName>
    <definedName name="рывр" localSheetId="3">#REF!</definedName>
    <definedName name="рывр" localSheetId="2">#REF!</definedName>
    <definedName name="рывр">#REF!</definedName>
    <definedName name="рын">'[8]Зан-ть(р-ны)'!$5:$5</definedName>
    <definedName name="рынок">'[33]Зан-ть(р-ны)'!$5:$5</definedName>
    <definedName name="с" localSheetId="3" hidden="1">#REF!</definedName>
    <definedName name="с" localSheetId="2" hidden="1">#REF!</definedName>
    <definedName name="с" hidden="1">#REF!</definedName>
    <definedName name="С29" localSheetId="3">#REF!</definedName>
    <definedName name="С29" localSheetId="2">#REF!</definedName>
    <definedName name="С29">#REF!</definedName>
    <definedName name="с519" localSheetId="3">#REF!</definedName>
    <definedName name="с519" localSheetId="2">#REF!</definedName>
    <definedName name="с519">#REF!</definedName>
    <definedName name="с52">#REF!</definedName>
    <definedName name="с53">#REF!</definedName>
    <definedName name="с86">#REF!</definedName>
    <definedName name="сам" localSheetId="3">{30,140,350,160,"",""}</definedName>
    <definedName name="сам" localSheetId="2">{30,140,350,160,"",""}</definedName>
    <definedName name="сам">{30,140,350,160,"",""}</definedName>
    <definedName name="Самарканд">#REF!</definedName>
    <definedName name="Санжар" localSheetId="3">{30,140,350,160,"",""}</definedName>
    <definedName name="Санжар" localSheetId="2">{30,140,350,160,"",""}</definedName>
    <definedName name="Санжар">{30,140,350,160,"",""}</definedName>
    <definedName name="сб">#REF!</definedName>
    <definedName name="св">#REF!</definedName>
    <definedName name="свод" localSheetId="3">#REF!,#REF!,#REF!</definedName>
    <definedName name="свод" localSheetId="2">#REF!,#REF!,#REF!</definedName>
    <definedName name="свод">#REF!,#REF!,#REF!</definedName>
    <definedName name="свод_кор" localSheetId="3">дел/1000</definedName>
    <definedName name="свод_кор" localSheetId="1">дел/1000</definedName>
    <definedName name="свод_кор" localSheetId="2">дел/1000</definedName>
    <definedName name="свод_кор">дел/1000</definedName>
    <definedName name="сводка" localSheetId="3">{30,140,350,160,"",""}</definedName>
    <definedName name="сводка" localSheetId="2">{30,140,350,160,"",""}</definedName>
    <definedName name="сводка">{30,140,350,160,"",""}</definedName>
    <definedName name="сводный">#REF!</definedName>
    <definedName name="свока">#REF!</definedName>
    <definedName name="связь">#REF!</definedName>
    <definedName name="себестоимость2">#REF!</definedName>
    <definedName name="сел" localSheetId="3">{30,140,350,160,"",""}</definedName>
    <definedName name="сел" localSheetId="2">{30,140,350,160,"",""}</definedName>
    <definedName name="сел">{30,140,350,160,"",""}</definedName>
    <definedName name="Сельхоз">#N/A</definedName>
    <definedName name="сен">#REF!</definedName>
    <definedName name="сер">[34]Input3!$C$15</definedName>
    <definedName name="Сирдарё">#REF!</definedName>
    <definedName name="Скважин">#REF!</definedName>
    <definedName name="сл">#REF!</definedName>
    <definedName name="см">#N/A</definedName>
    <definedName name="смавввсмсм" localSheetId="3">{30,140,350,160,"",""}</definedName>
    <definedName name="смавввсмсм" localSheetId="2">{30,140,350,160,"",""}</definedName>
    <definedName name="смавввсмсм">{30,140,350,160,"",""}</definedName>
    <definedName name="смимими" localSheetId="3">{30,140,350,160,"",""}</definedName>
    <definedName name="смимими" localSheetId="2">{30,140,350,160,"",""}</definedName>
    <definedName name="смимими">{30,140,350,160,"",""}</definedName>
    <definedName name="сопос">#REF!</definedName>
    <definedName name="сохалар" localSheetId="3" hidden="1">#REF!</definedName>
    <definedName name="сохалар" localSheetId="2" hidden="1">#REF!</definedName>
    <definedName name="сохалар" hidden="1">#REF!</definedName>
    <definedName name="соц">#REF!</definedName>
    <definedName name="СоцСтрах">#REF!</definedName>
    <definedName name="соьро">#N/A</definedName>
    <definedName name="спн">#REF!</definedName>
    <definedName name="Спорт">#REF!</definedName>
    <definedName name="Спортлар">#REF!</definedName>
    <definedName name="ср">#REF!</definedName>
    <definedName name="Срок">#REF!</definedName>
    <definedName name="срочно">#N/A</definedName>
    <definedName name="срропар">#N/A</definedName>
    <definedName name="Сртук_ДАгр">#N/A</definedName>
    <definedName name="сс">#REF!</definedName>
    <definedName name="ссмсмва" localSheetId="3">{30,140,350,160,"",""}</definedName>
    <definedName name="ссмсмва" localSheetId="2">{30,140,350,160,"",""}</definedName>
    <definedName name="ссмсмва">{30,140,350,160,"",""}</definedName>
    <definedName name="ссмсчисисисим" localSheetId="3">{30,140,350,160,"",""}</definedName>
    <definedName name="ссмсчисисисим" localSheetId="2">{30,140,350,160,"",""}</definedName>
    <definedName name="ссмсчисисисим">{30,140,350,160,"",""}</definedName>
    <definedName name="ссс">#REF!</definedName>
    <definedName name="сссс">#REF!</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о">#REF!</definedName>
    <definedName name="сто1">#REF!</definedName>
    <definedName name="стоимость">43508</definedName>
    <definedName name="сув" localSheetId="3">{30,140,350,160,"",""}</definedName>
    <definedName name="сув" localSheetId="2">{30,140,350,160,"",""}</definedName>
    <definedName name="сув">{30,140,350,160,"",""}</definedName>
    <definedName name="сугор" localSheetId="3">{30,140,350,160,"",""}</definedName>
    <definedName name="сугор" localSheetId="2">{30,140,350,160,"",""}</definedName>
    <definedName name="сугор">{30,140,350,160,"",""}</definedName>
    <definedName name="сугориш" localSheetId="3">{30,140,350,160,"",""}</definedName>
    <definedName name="сугориш" localSheetId="2">{30,140,350,160,"",""}</definedName>
    <definedName name="сугориш">{30,140,350,160,"",""}</definedName>
    <definedName name="сўм">#REF!</definedName>
    <definedName name="Сурхондарё">#REF!</definedName>
    <definedName name="Сфакторы" localSheetId="3">TRUNC(([2]!oy-1)/3+1)</definedName>
    <definedName name="Сфакторы" localSheetId="2">TRUNC(([2]!oy-1)/3+1)</definedName>
    <definedName name="Сфакторы">TRUNC((oy-1)/3+1)</definedName>
    <definedName name="сФЙЧВФвчыфсч" localSheetId="3">{30,140,350,160,"",""}</definedName>
    <definedName name="сФЙЧВФвчыфсч" localSheetId="2">{30,140,350,160,"",""}</definedName>
    <definedName name="сФЙЧВФвчыфсч">{30,140,350,160,"",""}</definedName>
    <definedName name="схоз">#REF!</definedName>
    <definedName name="сч">#REF!</definedName>
    <definedName name="считас">#N/A</definedName>
    <definedName name="счмипсмти" localSheetId="3">{30,140,350,160,"",""}</definedName>
    <definedName name="счмипсмти" localSheetId="2">{30,140,350,160,"",""}</definedName>
    <definedName name="счмипсмти">{30,140,350,160,"",""}</definedName>
    <definedName name="т" localSheetId="3">TRUNC(([2]!oy-1)/3+1)</definedName>
    <definedName name="т" localSheetId="2">TRUNC(([2]!oy-1)/3+1)</definedName>
    <definedName name="т">TRUNC(([2]!oy-1)/3+1)</definedName>
    <definedName name="таксимот" localSheetId="3">#REF!</definedName>
    <definedName name="таксимот" localSheetId="2">#REF!</definedName>
    <definedName name="таксимот">#REF!</definedName>
    <definedName name="талаб" localSheetId="3">TRUNC(([2]!oy-1)/3+1)</definedName>
    <definedName name="талаб" localSheetId="2">TRUNC(([2]!oy-1)/3+1)</definedName>
    <definedName name="талаб">TRUNC(([2]!oy-1)/3+1)</definedName>
    <definedName name="тара" localSheetId="3">{30,140,350,160,"",""}</definedName>
    <definedName name="тара" localSheetId="2">{30,140,350,160,"",""}</definedName>
    <definedName name="тара">{30,140,350,160,"",""}</definedName>
    <definedName name="тахлил" localSheetId="3">{30,140,350,160,"",""}</definedName>
    <definedName name="тахлил" localSheetId="2">{30,140,350,160,"",""}</definedName>
    <definedName name="тахлил">{30,140,350,160,"",""}</definedName>
    <definedName name="Ташкилий_чора_тадбирлар__номи_ва_ишлаб_чиўариладиганг_маҳсулот">#N/A</definedName>
    <definedName name="тб">#REF!</definedName>
    <definedName name="тб5">#REF!</definedName>
    <definedName name="ТекПерес">#REF!</definedName>
    <definedName name="Термиз_шаҳри">#REF!</definedName>
    <definedName name="ТермоКузов35">#REF!</definedName>
    <definedName name="Территории" localSheetId="3" hidden="1">#REF!</definedName>
    <definedName name="Территории" localSheetId="2" hidden="1">#REF!</definedName>
    <definedName name="Территории" hidden="1">#REF!</definedName>
    <definedName name="ти" localSheetId="3">{30,140,350,160,"",""}</definedName>
    <definedName name="ти" localSheetId="2">{30,140,350,160,"",""}</definedName>
    <definedName name="ти">{30,140,350,160,"",""}</definedName>
    <definedName name="ТНВЭД">#REF!</definedName>
    <definedName name="тов">#REF!</definedName>
    <definedName name="Товар">#REF!</definedName>
    <definedName name="тога">#REF!</definedName>
    <definedName name="тонна">#REF!</definedName>
    <definedName name="Тошкент">#REF!</definedName>
    <definedName name="тран">#REF!</definedName>
    <definedName name="трип">[35]ном!#REF!</definedName>
    <definedName name="тс" localSheetId="3">#REF!</definedName>
    <definedName name="тс" localSheetId="2">#REF!</definedName>
    <definedName name="тс">#REF!</definedName>
    <definedName name="тсф" localSheetId="3">#REF!</definedName>
    <definedName name="тсф" localSheetId="2">#REF!</definedName>
    <definedName name="тсф">#REF!</definedName>
    <definedName name="тт" localSheetId="3">[10]Results!#REF!</definedName>
    <definedName name="тт" localSheetId="2">[10]Results!#REF!</definedName>
    <definedName name="тт">[10]Results!#REF!</definedName>
    <definedName name="ттт" localSheetId="3">#REF!</definedName>
    <definedName name="ттт" localSheetId="2">#REF!</definedName>
    <definedName name="ттт">#REF!</definedName>
    <definedName name="тттт" localSheetId="3">[2]!дел/1000</definedName>
    <definedName name="тттт" localSheetId="1">[2]!дел/1000</definedName>
    <definedName name="тттт" localSheetId="2">[2]!дел/1000</definedName>
    <definedName name="тттт">[2]!дел/1000</definedName>
    <definedName name="тттттт" localSheetId="3">#REF!</definedName>
    <definedName name="тттттт" localSheetId="2">#REF!</definedName>
    <definedName name="тттттт">#REF!</definedName>
    <definedName name="ТУЛОВ" localSheetId="3">#REF!</definedName>
    <definedName name="ТУЛОВ" localSheetId="2">#REF!</definedName>
    <definedName name="ТУЛОВ">#REF!</definedName>
    <definedName name="туман" localSheetId="3">#REF!</definedName>
    <definedName name="туман" localSheetId="2">#REF!</definedName>
    <definedName name="туман">#REF!</definedName>
    <definedName name="Турткуль">#REF!</definedName>
    <definedName name="тушум.">#N/A</definedName>
    <definedName name="тьютьб">#N/A</definedName>
    <definedName name="Ћ__ЂЃ_Ѓ_Џ_ОЂ__">#REF!</definedName>
    <definedName name="у">#REF!</definedName>
    <definedName name="уад">#REF!</definedName>
    <definedName name="уапукпаа" localSheetId="3">{30,140,350,160,"",""}</definedName>
    <definedName name="уапукпаа" localSheetId="2">{30,140,350,160,"",""}</definedName>
    <definedName name="уапукпаа">{30,140,350,160,"",""}</definedName>
    <definedName name="уас">#REF!</definedName>
    <definedName name="ув">#REF!</definedName>
    <definedName name="увап">'[36]Зан-ть(р-ны)'!$5:$5</definedName>
    <definedName name="уг" localSheetId="3">#REF!</definedName>
    <definedName name="уг" localSheetId="2">#REF!</definedName>
    <definedName name="уг">#REF!</definedName>
    <definedName name="ўдлл" localSheetId="3">{30,140,350,160,"",""}</definedName>
    <definedName name="ўдлл" localSheetId="2">{30,140,350,160,"",""}</definedName>
    <definedName name="ўдлл">{30,140,350,160,"",""}</definedName>
    <definedName name="уеке">#REF!</definedName>
    <definedName name="уекуегу">#REF!</definedName>
    <definedName name="ўзбекистон">#REF!</definedName>
    <definedName name="узи" localSheetId="3">{30,140,350,160,"",""}</definedName>
    <definedName name="узи" localSheetId="2">{30,140,350,160,"",""}</definedName>
    <definedName name="узи">{30,140,350,160,"",""}</definedName>
    <definedName name="ук" localSheetId="3">{30,140,350,160,"",""}</definedName>
    <definedName name="ук" localSheetId="2">{30,140,350,160,"",""}</definedName>
    <definedName name="ук">{30,140,350,160,"",""}</definedName>
    <definedName name="укгенг">#N/A</definedName>
    <definedName name="укеглоло">#N/A</definedName>
    <definedName name="укегшнешлор">#N/A</definedName>
    <definedName name="укенук">#N/A</definedName>
    <definedName name="укнукнек">#N/A</definedName>
    <definedName name="УКС">#REF!</definedName>
    <definedName name="уку">#REF!</definedName>
    <definedName name="укук" localSheetId="3">{30,140,350,160,"",""}</definedName>
    <definedName name="укук" localSheetId="2">{30,140,350,160,"",""}</definedName>
    <definedName name="укук">{30,140,350,160,"",""}</definedName>
    <definedName name="укц" localSheetId="3">{30,140,350,160,"",""}</definedName>
    <definedName name="укц" localSheetId="2">{30,140,350,160,"",""}</definedName>
    <definedName name="укц">{30,140,350,160,"",""}</definedName>
    <definedName name="укшгн">#N/A</definedName>
    <definedName name="улм" localSheetId="3">{30,140,350,160,"",""}</definedName>
    <definedName name="улм" localSheetId="2">{30,140,350,160,"",""}</definedName>
    <definedName name="улм">{30,140,350,160,"",""}</definedName>
    <definedName name="улмас" localSheetId="3">{30,140,350,160,"",""}</definedName>
    <definedName name="улмас" localSheetId="2">{30,140,350,160,"",""}</definedName>
    <definedName name="улмас">{30,140,350,160,"",""}</definedName>
    <definedName name="улу" localSheetId="3">{30,140,350,160,"",""}</definedName>
    <definedName name="улу" localSheetId="2">{30,140,350,160,"",""}</definedName>
    <definedName name="улу">{30,140,350,160,"",""}</definedName>
    <definedName name="ум">#REF!</definedName>
    <definedName name="Умарова456">#REF!</definedName>
    <definedName name="ункшгол">#N/A</definedName>
    <definedName name="УРГАНЧТУМАН">#REF!</definedName>
    <definedName name="УРГАНЧШАХАР">#REF!</definedName>
    <definedName name="уровень">#REF!</definedName>
    <definedName name="урта" localSheetId="3" hidden="1">#REF!</definedName>
    <definedName name="урта" localSheetId="2" hidden="1">#REF!</definedName>
    <definedName name="урта" hidden="1">#REF!</definedName>
    <definedName name="уртачирчик" localSheetId="3" hidden="1">#REF!</definedName>
    <definedName name="уртачирчик" localSheetId="2" hidden="1">#REF!</definedName>
    <definedName name="уртачирчик" hidden="1">#REF!</definedName>
    <definedName name="ўртачирчик" localSheetId="3" hidden="1">#REF!</definedName>
    <definedName name="ўртачирчик" localSheetId="2" hidden="1">#REF!</definedName>
    <definedName name="ўртачирчик" hidden="1">#REF!</definedName>
    <definedName name="утв1">#REF!</definedName>
    <definedName name="утв2">#REF!</definedName>
    <definedName name="утв3">#REF!</definedName>
    <definedName name="утв4">#REF!</definedName>
    <definedName name="Уткир" localSheetId="3">{30,140,350,160,"",""}</definedName>
    <definedName name="Уткир" localSheetId="2">{30,140,350,160,"",""}</definedName>
    <definedName name="Уткир">{30,140,350,160,"",""}</definedName>
    <definedName name="уточ2">#REF!</definedName>
    <definedName name="уточ4">#REF!</definedName>
    <definedName name="уточгод">#REF!</definedName>
    <definedName name="уточнгод">#N/A</definedName>
    <definedName name="уу">#REF!</definedName>
    <definedName name="ууу">#REF!</definedName>
    <definedName name="уууу" localSheetId="3">{30,140,350,160,"",""}</definedName>
    <definedName name="уууу" localSheetId="2">{30,140,350,160,"",""}</definedName>
    <definedName name="уууу">{30,140,350,160,"",""}</definedName>
    <definedName name="ууууу" localSheetId="3">[2]!дел/1000</definedName>
    <definedName name="ууууу" localSheetId="1">[2]!дел/1000</definedName>
    <definedName name="ууууу" localSheetId="2">[2]!дел/1000</definedName>
    <definedName name="ууууу">[2]!дел/1000</definedName>
    <definedName name="уууууууууууууууууу" localSheetId="3">DATE([2]!yil,[2]!oy,1)</definedName>
    <definedName name="уууууууууууууууууу" localSheetId="2">DATE([2]!yil,[2]!oy,1)</definedName>
    <definedName name="уууууууууууууууууу">DATE(yil,oy,1)</definedName>
    <definedName name="уууууууууууууууууууу" localSheetId="3">TRUNC(([2]!oy-1)/3+1)</definedName>
    <definedName name="уууууууууууууууууууу" localSheetId="2">TRUNC(([2]!oy-1)/3+1)</definedName>
    <definedName name="уууууууууууууууууууу">TRUNC((oy-1)/3+1)</definedName>
    <definedName name="ууууууууууууууууууууу" localSheetId="3">TRUNC(([2]!oy-1)/3+1)</definedName>
    <definedName name="ууууууууууууууууууууу" localSheetId="2">TRUNC(([2]!oy-1)/3+1)</definedName>
    <definedName name="ууууууууууууууууууууу">TRUNC((oy-1)/3+1)</definedName>
    <definedName name="ууууууууууууууууууууууу" localSheetId="3">TRUNC(([2]!oy-1)/3+1)</definedName>
    <definedName name="ууууууууууууууууууууууу" localSheetId="2">TRUNC(([2]!oy-1)/3+1)</definedName>
    <definedName name="ууууууууууууууууууууууу">TRUNC((oy-1)/3+1)</definedName>
    <definedName name="уц" localSheetId="3">{30,140,350,160,"",""}</definedName>
    <definedName name="уц" localSheetId="2">{30,140,350,160,"",""}</definedName>
    <definedName name="уц">{30,140,350,160,"",""}</definedName>
    <definedName name="ф">#REF!</definedName>
    <definedName name="ф2">#N/A</definedName>
    <definedName name="ф5" localSheetId="3" hidden="1">{#N/A,#N/A,FALSE,"인원";#N/A,#N/A,FALSE,"비용2";#N/A,#N/A,FALSE,"비용1";#N/A,#N/A,FALSE,"비용";#N/A,#N/A,FALSE,"보증2";#N/A,#N/A,FALSE,"보증1";#N/A,#N/A,FALSE,"보증";#N/A,#N/A,FALSE,"손익1";#N/A,#N/A,FALSE,"손익";#N/A,#N/A,FALSE,"부서별매출";#N/A,#N/A,FALSE,"매출"}</definedName>
    <definedName name="ф5" localSheetId="2" hidden="1">{#N/A,#N/A,FALSE,"인원";#N/A,#N/A,FALSE,"비용2";#N/A,#N/A,FALSE,"비용1";#N/A,#N/A,FALSE,"비용";#N/A,#N/A,FALSE,"보증2";#N/A,#N/A,FALSE,"보증1";#N/A,#N/A,FALSE,"보증";#N/A,#N/A,FALSE,"손익1";#N/A,#N/A,FALSE,"손익";#N/A,#N/A,FALSE,"부서별매출";#N/A,#N/A,FALSE,"매출"}</definedName>
    <definedName name="ф5" hidden="1">{#N/A,#N/A,FALSE,"인원";#N/A,#N/A,FALSE,"비용2";#N/A,#N/A,FALSE,"비용1";#N/A,#N/A,FALSE,"비용";#N/A,#N/A,FALSE,"보증2";#N/A,#N/A,FALSE,"보증1";#N/A,#N/A,FALSE,"보증";#N/A,#N/A,FALSE,"손익1";#N/A,#N/A,FALSE,"손익";#N/A,#N/A,FALSE,"부서별매출";#N/A,#N/A,FALSE,"매출"}</definedName>
    <definedName name="Факторы" localSheetId="3">TRUNC(([2]!oy-1)/3+1)</definedName>
    <definedName name="Факторы" localSheetId="2">TRUNC(([2]!oy-1)/3+1)</definedName>
    <definedName name="Факторы">TRUNC((oy-1)/3+1)</definedName>
    <definedName name="Фаргона" localSheetId="3">#REF!</definedName>
    <definedName name="Фаргона" localSheetId="2">#REF!</definedName>
    <definedName name="Фаргона">#REF!</definedName>
    <definedName name="фв" localSheetId="3">#REF!</definedName>
    <definedName name="фв" localSheetId="2">#REF!</definedName>
    <definedName name="фв">#REF!</definedName>
    <definedName name="фвыавп" localSheetId="3">{30,140,350,160,"",""}</definedName>
    <definedName name="фвыавп" localSheetId="2">{30,140,350,160,"",""}</definedName>
    <definedName name="фвыавп">{30,140,350,160,"",""}</definedName>
    <definedName name="февраль_фактор" localSheetId="3">TRUNC(([2]!oy-1)/3+1)</definedName>
    <definedName name="февраль_фактор" localSheetId="2">TRUNC(([2]!oy-1)/3+1)</definedName>
    <definedName name="февраль_фактор">TRUNC((oy-1)/3+1)</definedName>
    <definedName name="фермер" localSheetId="3">#REF!</definedName>
    <definedName name="фермер" localSheetId="2">#REF!</definedName>
    <definedName name="фермер">#REF!</definedName>
    <definedName name="ФЗСЖЧШ__ХЛЭЖШО" localSheetId="3">#REF!</definedName>
    <definedName name="ФЗСЖЧШ__ХЛЭЖШО" localSheetId="2">#REF!</definedName>
    <definedName name="ФЗСЖЧШ__ХЛЭЖШО">#REF!</definedName>
    <definedName name="фйфй" localSheetId="3">#REF!</definedName>
    <definedName name="фйфй" localSheetId="2">#REF!</definedName>
    <definedName name="фйфй">#REF!</definedName>
    <definedName name="фйфйф">#N/A</definedName>
    <definedName name="флт" localSheetId="3">{30,140,350,160,"",""}</definedName>
    <definedName name="флт" localSheetId="2">{30,140,350,160,"",""}</definedName>
    <definedName name="флт">{30,140,350,160,"",""}</definedName>
    <definedName name="фонд">#REF!</definedName>
    <definedName name="форма_таб01" localSheetId="3" hidden="1">{#N/A,#N/A,FALSE,"인원";#N/A,#N/A,FALSE,"비용2";#N/A,#N/A,FALSE,"비용1";#N/A,#N/A,FALSE,"비용";#N/A,#N/A,FALSE,"보증2";#N/A,#N/A,FALSE,"보증1";#N/A,#N/A,FALSE,"보증";#N/A,#N/A,FALSE,"손익1";#N/A,#N/A,FALSE,"손익";#N/A,#N/A,FALSE,"부서별매출";#N/A,#N/A,FALSE,"매출"}</definedName>
    <definedName name="форма_таб01" localSheetId="2" hidden="1">{#N/A,#N/A,FALSE,"인원";#N/A,#N/A,FALSE,"비용2";#N/A,#N/A,FALSE,"비용1";#N/A,#N/A,FALSE,"비용";#N/A,#N/A,FALSE,"보증2";#N/A,#N/A,FALSE,"보증1";#N/A,#N/A,FALSE,"보증";#N/A,#N/A,FALSE,"손익1";#N/A,#N/A,FALSE,"손익";#N/A,#N/A,FALSE,"부서별매출";#N/A,#N/A,FALSE,"매출"}</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ф">#REF!</definedName>
    <definedName name="ффф">#REF!</definedName>
    <definedName name="фффф">#REF!</definedName>
    <definedName name="ФФФФФФ">#REF!</definedName>
    <definedName name="фы">'[37]Фориш 2003'!$O$4</definedName>
    <definedName name="фыавыфа" localSheetId="3">{30,140,350,160,"",""}</definedName>
    <definedName name="фыавыфа" localSheetId="2">{30,140,350,160,"",""}</definedName>
    <definedName name="фыавыфа">{30,140,350,160,"",""}</definedName>
    <definedName name="фывчыйывчйы" localSheetId="3">{30,140,350,160,"",""}</definedName>
    <definedName name="фывчыйывчйы" localSheetId="2">{30,140,350,160,"",""}</definedName>
    <definedName name="фывчыйывчйы">{30,140,350,160,"",""}</definedName>
    <definedName name="фыфы">#REF!</definedName>
    <definedName name="фыы" localSheetId="3">TRUNC(([2]!oy-1)/3+1)</definedName>
    <definedName name="фыы" localSheetId="2">TRUNC(([2]!oy-1)/3+1)</definedName>
    <definedName name="фыы">TRUNC((oy-1)/3+1)</definedName>
    <definedName name="фяфчфчфч" localSheetId="3">{30,140,350,160,"",""}</definedName>
    <definedName name="фяфчфчфч" localSheetId="2">{30,140,350,160,"",""}</definedName>
    <definedName name="фяфчфчфч">{30,140,350,160,"",""}</definedName>
    <definedName name="хж">#REF!</definedName>
    <definedName name="хз" localSheetId="3">{30,140,350,160,"",""}</definedName>
    <definedName name="хз" localSheetId="2">{30,140,350,160,"",""}</definedName>
    <definedName name="хз">{30,140,350,160,"",""}</definedName>
    <definedName name="ХИВАТУМАН">#REF!</definedName>
    <definedName name="Ходжейли">#REF!</definedName>
    <definedName name="хоз">#REF!</definedName>
    <definedName name="ХОНКАТУМАН">#REF!</definedName>
    <definedName name="Хоразм">#REF!</definedName>
    <definedName name="хр">#REF!</definedName>
    <definedName name="Худудлар">[14]База!$C$2:$C$15</definedName>
    <definedName name="Хужайли1" localSheetId="3">{30,140,350,160,"",""}</definedName>
    <definedName name="Хужайли1" localSheetId="2">{30,140,350,160,"",""}</definedName>
    <definedName name="Хужайли1">{30,140,350,160,"",""}</definedName>
    <definedName name="ххх">#REF!</definedName>
    <definedName name="ц" localSheetId="3">{30,140,350,160,"",""}</definedName>
    <definedName name="ц" localSheetId="2">{30,140,350,160,"",""}</definedName>
    <definedName name="ц">{30,140,350,160,"",""}</definedName>
    <definedName name="ц_вл">#REF!</definedName>
    <definedName name="ЦВ">#REF!</definedName>
    <definedName name="ЦГаз">#REF!</definedName>
    <definedName name="Цена_внутр">#REF!</definedName>
    <definedName name="Цена_Эксп">#REF!</definedName>
    <definedName name="ЦенаЗакоытого">#REF!</definedName>
    <definedName name="ЦенаЗакрытого">#REF!</definedName>
    <definedName name="центр">#REF!</definedName>
    <definedName name="центр1">#REF!</definedName>
    <definedName name="цй" localSheetId="3">{30,140,350,160,"",""}</definedName>
    <definedName name="цй" localSheetId="2">{30,140,350,160,"",""}</definedName>
    <definedName name="цй">{30,140,350,160,"",""}</definedName>
    <definedName name="цйц" localSheetId="3">{30,140,350,160,"",""}</definedName>
    <definedName name="цйц" localSheetId="2">{30,140,350,160,"",""}</definedName>
    <definedName name="цйц">{30,140,350,160,"",""}</definedName>
    <definedName name="ЦК">#REF!</definedName>
    <definedName name="ЦП">#REF!</definedName>
    <definedName name="ЦПар">#REF!</definedName>
    <definedName name="ЦПВП">#REF!</definedName>
    <definedName name="ЦРС">#REF!</definedName>
    <definedName name="цс">#REF!</definedName>
    <definedName name="ЦУК" localSheetId="3"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localSheetId="2"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 localSheetId="3">{30,140,350,160,"",""}</definedName>
    <definedName name="цук2" localSheetId="2">{30,140,350,160,"",""}</definedName>
    <definedName name="цук2">{30,140,350,160,"",""}</definedName>
    <definedName name="цукцкцк" localSheetId="3" hidden="1">#REF!</definedName>
    <definedName name="цукцкцк" localSheetId="2" hidden="1">#REF!</definedName>
    <definedName name="цукцкцк" hidden="1">#REF!</definedName>
    <definedName name="цукцкцукацуауа">#REF!</definedName>
    <definedName name="цц">#REF!</definedName>
    <definedName name="ЦЦРЭО">#REF!</definedName>
    <definedName name="ццц">#REF!</definedName>
    <definedName name="ЦЦЦЦ">#N/A</definedName>
    <definedName name="ЦЭ">#REF!</definedName>
    <definedName name="ЦЭлектроэнергия">#REF!</definedName>
    <definedName name="ч">#N/A</definedName>
    <definedName name="Чакирув">#REF!</definedName>
    <definedName name="чапртва">#N/A</definedName>
    <definedName name="чаптрпи">#N/A</definedName>
    <definedName name="чаптсмит">#N/A</definedName>
    <definedName name="чвртит">#N/A</definedName>
    <definedName name="Чиноз_договор">#REF!</definedName>
    <definedName name="Чиноз_семена">#REF!</definedName>
    <definedName name="чл">#REF!</definedName>
    <definedName name="чмсмичтмит" localSheetId="3">{30,140,350,160,"",""}</definedName>
    <definedName name="чмсмичтмит" localSheetId="2">{30,140,350,160,"",""}</definedName>
    <definedName name="чмсмичтмит">{30,140,350,160,"",""}</definedName>
    <definedName name="чрипаорп">#N/A</definedName>
    <definedName name="чс" localSheetId="3">{30,140,350,160,"",""}</definedName>
    <definedName name="чс" localSheetId="2">{30,140,350,160,"",""}</definedName>
    <definedName name="чс">{30,140,350,160,"",""}</definedName>
    <definedName name="чсм" localSheetId="3">{30,140,350,160,"",""}</definedName>
    <definedName name="чсм" localSheetId="2">{30,140,350,160,"",""}</definedName>
    <definedName name="чсм">{30,140,350,160,"",""}</definedName>
    <definedName name="чсчсчсчсч">#REF!</definedName>
    <definedName name="чукур" localSheetId="3">{30,140,350,160,"",""}</definedName>
    <definedName name="чукур" localSheetId="2">{30,140,350,160,"",""}</definedName>
    <definedName name="чукур">{30,140,350,160,"",""}</definedName>
    <definedName name="ччч">#REF!</definedName>
    <definedName name="ш" localSheetId="3">{30,140,350,160,"",""}</definedName>
    <definedName name="ш" localSheetId="2">{30,140,350,160,"",""}</definedName>
    <definedName name="ш">{30,140,350,160,"",""}</definedName>
    <definedName name="ш.ж._счетчик__сиз">#REF!</definedName>
    <definedName name="шарбат" localSheetId="3">{30,140,350,160,"",""}</definedName>
    <definedName name="шарбат" localSheetId="2">{30,140,350,160,"",""}</definedName>
    <definedName name="шарбат">{30,140,350,160,"",""}</definedName>
    <definedName name="Шахар">#REF!</definedName>
    <definedName name="шгн" localSheetId="3">{30,140,350,160,"",""}</definedName>
    <definedName name="шгн" localSheetId="2">{30,140,350,160,"",""}</definedName>
    <definedName name="шгн">{30,140,350,160,"",""}</definedName>
    <definedName name="шгщдшгдрол">#N/A</definedName>
    <definedName name="шддлл">#N/A</definedName>
    <definedName name="Шерали">#REF!</definedName>
    <definedName name="шж">#REF!</definedName>
    <definedName name="школа">#REF!</definedName>
    <definedName name="шо">#REF!</definedName>
    <definedName name="шур" localSheetId="3">{30,140,350,160,"",""}</definedName>
    <definedName name="шур" localSheetId="2">{30,140,350,160,"",""}</definedName>
    <definedName name="шур">{30,140,350,160,"",""}</definedName>
    <definedName name="шурик">#REF!</definedName>
    <definedName name="шухрат">#REF!</definedName>
    <definedName name="шўшш" localSheetId="3">{30,140,350,160,"",""}</definedName>
    <definedName name="шўшш" localSheetId="2">{30,140,350,160,"",""}</definedName>
    <definedName name="шўшш">{30,140,350,160,"",""}</definedName>
    <definedName name="шщдшгдж">#N/A</definedName>
    <definedName name="щ">#N/A</definedName>
    <definedName name="щгшзжролгша">#N/A</definedName>
    <definedName name="щд">#REF!</definedName>
    <definedName name="щзш">#REF!</definedName>
    <definedName name="щщщщ">#REF!</definedName>
    <definedName name="ъ">#N/A</definedName>
    <definedName name="ъъъъъъъъъъъъъъъъъ">#REF!</definedName>
    <definedName name="ы" localSheetId="3">{30,140,350,160,"",""}</definedName>
    <definedName name="ы" localSheetId="2">{30,140,350,160,"",""}</definedName>
    <definedName name="ы">{30,140,350,160,"",""}</definedName>
    <definedName name="ыанено">#N/A</definedName>
    <definedName name="ыафыафывафыафыафыа" localSheetId="3" hidden="1">#REF!</definedName>
    <definedName name="ыафыафывафыафыафыа" localSheetId="2" hidden="1">#REF!</definedName>
    <definedName name="ыафыафывафыафыафыа" hidden="1">#REF!</definedName>
    <definedName name="ыв" localSheetId="3">{30,140,350,160,"",""}</definedName>
    <definedName name="ыв" localSheetId="2">{30,140,350,160,"",""}</definedName>
    <definedName name="ыв">{30,140,350,160,"",""}</definedName>
    <definedName name="ыва" localSheetId="3">{30,140,350,160,"",""}</definedName>
    <definedName name="ыва" localSheetId="2">{30,140,350,160,"",""}</definedName>
    <definedName name="ыва">{30,140,350,160,"",""}</definedName>
    <definedName name="ывавы">#REF!</definedName>
    <definedName name="ывап">#REF!</definedName>
    <definedName name="ывапролд">#REF!</definedName>
    <definedName name="ывкпирц" localSheetId="3" hidden="1">{#N/A,#N/A,FALSE,"인원";#N/A,#N/A,FALSE,"비용2";#N/A,#N/A,FALSE,"비용1";#N/A,#N/A,FALSE,"비용";#N/A,#N/A,FALSE,"보증2";#N/A,#N/A,FALSE,"보증1";#N/A,#N/A,FALSE,"보증";#N/A,#N/A,FALSE,"손익1";#N/A,#N/A,FALSE,"손익";#N/A,#N/A,FALSE,"부서별매출";#N/A,#N/A,FALSE,"매출"}</definedName>
    <definedName name="ывкпирц" localSheetId="2"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рпар">#N/A</definedName>
    <definedName name="ывсвапть" localSheetId="3">{30,140,350,160,"",""}</definedName>
    <definedName name="ывсвапть" localSheetId="2">{30,140,350,160,"",""}</definedName>
    <definedName name="ывсвапть">{30,140,350,160,"",""}</definedName>
    <definedName name="ывсы">#REF!</definedName>
    <definedName name="ывы">#REF!</definedName>
    <definedName name="ывывавававав">#REF!</definedName>
    <definedName name="ывывыв">#REF!</definedName>
    <definedName name="ыеугнеоен">#N/A</definedName>
    <definedName name="ыпыв" localSheetId="3">TRUNC(([2]!oy-1)/3+1)</definedName>
    <definedName name="ыпыв" localSheetId="2">TRUNC(([2]!oy-1)/3+1)</definedName>
    <definedName name="ыпыв">TRUNC(([2]!oy-1)/3+1)</definedName>
    <definedName name="ыр">#N/A</definedName>
    <definedName name="ЫСЫСЫС" localSheetId="3">{30,140,350,160,"",""}</definedName>
    <definedName name="ЫСЫСЫС" localSheetId="2">{30,140,350,160,"",""}</definedName>
    <definedName name="ЫСЫСЫС">{30,140,350,160,"",""}</definedName>
    <definedName name="ыфв" localSheetId="3">{30,140,350,160,"",""}</definedName>
    <definedName name="ыфв" localSheetId="2">{30,140,350,160,"",""}</definedName>
    <definedName name="ыфв">{30,140,350,160,"",""}</definedName>
    <definedName name="ыфвчыф">#REF!</definedName>
    <definedName name="ыцвуц">#REF!</definedName>
    <definedName name="ыцйц" localSheetId="3">TRUNC(([2]!oy-1)/3+1)</definedName>
    <definedName name="ыцйц" localSheetId="2">TRUNC(([2]!oy-1)/3+1)</definedName>
    <definedName name="ыцйц">TRUNC((oy-1)/3+1)</definedName>
    <definedName name="ыыы" localSheetId="3">#REF!</definedName>
    <definedName name="ыыы" localSheetId="2">#REF!</definedName>
    <definedName name="ыыы">#REF!</definedName>
    <definedName name="ЫЫЫЫ" localSheetId="3">#REF!</definedName>
    <definedName name="ЫЫЫЫ" localSheetId="2">#REF!</definedName>
    <definedName name="ЫЫЫЫ">#REF!</definedName>
    <definedName name="ыыыыыыыыыы" localSheetId="3">TRUNC(([2]!oy-1)/3+1)</definedName>
    <definedName name="ыыыыыыыыыы" localSheetId="2">TRUNC(([2]!oy-1)/3+1)</definedName>
    <definedName name="ыыыыыыыыыы">TRUNC((oy-1)/3+1)</definedName>
    <definedName name="ь" localSheetId="3">{30,140,350,160,"",""}</definedName>
    <definedName name="ь" localSheetId="2">{30,140,350,160,"",""}</definedName>
    <definedName name="ь">{30,140,350,160,"",""}</definedName>
    <definedName name="ьд">#REF!</definedName>
    <definedName name="ьььь" localSheetId="3">TRUNC(([2]!oy-1)/3+1)</definedName>
    <definedName name="ьььь" localSheetId="2">TRUNC(([2]!oy-1)/3+1)</definedName>
    <definedName name="ьььь">TRUNC((oy-1)/3+1)</definedName>
    <definedName name="э" localSheetId="3">DATE([2]!yil,[2]!oy,1)</definedName>
    <definedName name="э" localSheetId="2">DATE([2]!yil,[2]!oy,1)</definedName>
    <definedName name="э">DATE(yil,oy,1)</definedName>
    <definedName name="экс" localSheetId="3">TRUNC(([2]!oy-1)/3+1)</definedName>
    <definedName name="экс" localSheetId="2">TRUNC(([2]!oy-1)/3+1)</definedName>
    <definedName name="экс">TRUNC((oy-1)/3+1)</definedName>
    <definedName name="экспор" localSheetId="3">TRUNC(([2]!oy-1)/3+1)</definedName>
    <definedName name="экспор" localSheetId="2">TRUNC(([2]!oy-1)/3+1)</definedName>
    <definedName name="экспор">TRUNC((oy-1)/3+1)</definedName>
    <definedName name="экспорт" localSheetId="3">TRUNC(([2]!oy-1)/3+1)</definedName>
    <definedName name="экспорт" localSheetId="2">TRUNC(([2]!oy-1)/3+1)</definedName>
    <definedName name="экспорт">TRUNC((oy-1)/3+1)</definedName>
    <definedName name="Электр" localSheetId="3">#REF!</definedName>
    <definedName name="Электр" localSheetId="2">#REF!</definedName>
    <definedName name="Электр">#REF!</definedName>
    <definedName name="Элликкала" localSheetId="3">#REF!</definedName>
    <definedName name="Элликкала" localSheetId="2">#REF!</definedName>
    <definedName name="Элликкала">#REF!</definedName>
    <definedName name="эоцех" localSheetId="3">#REF!</definedName>
    <definedName name="эоцех" localSheetId="2">#REF!</definedName>
    <definedName name="эоцех">#REF!</definedName>
    <definedName name="эт">#REF!</definedName>
    <definedName name="ЭХА">#REF!</definedName>
    <definedName name="эээ">#REF!</definedName>
    <definedName name="ээээээ" localSheetId="3" hidden="1">#REF!</definedName>
    <definedName name="ээээээ" localSheetId="2" hidden="1">#REF!</definedName>
    <definedName name="ээээээ" hidden="1">#REF!</definedName>
    <definedName name="ю">#REF!</definedName>
    <definedName name="юб">#REF!</definedName>
    <definedName name="юбк">#REF!</definedName>
    <definedName name="юкори" localSheetId="3" hidden="1">#REF!</definedName>
    <definedName name="юкори" localSheetId="2" hidden="1">#REF!</definedName>
    <definedName name="юкори" hidden="1">#REF!</definedName>
    <definedName name="юмшатиш" localSheetId="3">{30,140,350,160,"",""}</definedName>
    <definedName name="юмшатиш" localSheetId="2">{30,140,350,160,"",""}</definedName>
    <definedName name="юмшатиш">{30,140,350,160,"",""}</definedName>
    <definedName name="юмшок" localSheetId="3">{30,140,350,160,"",""}</definedName>
    <definedName name="юмшок" localSheetId="2">{30,140,350,160,"",""}</definedName>
    <definedName name="юмшок">{30,140,350,160,"",""}</definedName>
    <definedName name="юод" localSheetId="3">{30,140,350,160,"",""}</definedName>
    <definedName name="юод" localSheetId="2">{30,140,350,160,"",""}</definedName>
    <definedName name="юод">{30,140,350,160,"",""}</definedName>
    <definedName name="юю">#REF!</definedName>
    <definedName name="я" localSheetId="3">{30,140,350,160,"",""}</definedName>
    <definedName name="я" localSheetId="2">{30,140,350,160,"",""}</definedName>
    <definedName name="я">{30,140,350,160,"",""}</definedName>
    <definedName name="я.и.у.жадвал">#REF!</definedName>
    <definedName name="я\чсячсячсячсячсячсячсмячс" localSheetId="3" hidden="1">#REF!</definedName>
    <definedName name="я\чсячсячсячсячсячсячсмячс" localSheetId="2" hidden="1">#REF!</definedName>
    <definedName name="я\чсячсячсячсячсячсячсмячс" hidden="1">#REF!</definedName>
    <definedName name="явчақвақвақва">#REF!</definedName>
    <definedName name="ягана" localSheetId="3">{30,140,350,160,"",""}</definedName>
    <definedName name="ягана" localSheetId="2">{30,140,350,160,"",""}</definedName>
    <definedName name="ягана">{30,140,350,160,"",""}</definedName>
    <definedName name="янв">#REF!</definedName>
    <definedName name="январапрель">#REF!</definedName>
    <definedName name="янги" localSheetId="3">{30,140,350,160,"",""}</definedName>
    <definedName name="янги" localSheetId="2">{30,140,350,160,"",""}</definedName>
    <definedName name="янги">{30,140,350,160,"",""}</definedName>
    <definedName name="янгиааа" localSheetId="3">{30,140,350,160,"",""}</definedName>
    <definedName name="янгиааа" localSheetId="2">{30,140,350,160,"",""}</definedName>
    <definedName name="янгиааа">{30,140,350,160,"",""}</definedName>
    <definedName name="янгиаааа" localSheetId="3">{30,140,350,160,"",""}</definedName>
    <definedName name="янгиаааа" localSheetId="2">{30,140,350,160,"",""}</definedName>
    <definedName name="янгиаааа">{30,140,350,160,"",""}</definedName>
    <definedName name="ЯНГИАРИКТУМАН">#REF!</definedName>
    <definedName name="ЯНГИБОЗОРТУМАН">#REF!</definedName>
    <definedName name="яни">#REF!</definedName>
    <definedName name="ячсячсячсячсячс" localSheetId="3" hidden="1">#REF!</definedName>
    <definedName name="ячсячсячсячсячс" localSheetId="2" hidden="1">#REF!</definedName>
    <definedName name="ячсячсячсячсячс" hidden="1">#REF!</definedName>
    <definedName name="ячфячфф" localSheetId="3">{30,140,350,160,"",""}</definedName>
    <definedName name="ячфячфф" localSheetId="2">{30,140,350,160,"",""}</definedName>
    <definedName name="ячфячфф">{30,140,350,160,"",""}</definedName>
    <definedName name="яяя">#N/A</definedName>
    <definedName name="가격">#REF!</definedName>
    <definedName name="개발차종">#N/A</definedName>
    <definedName name="경영계획">#REF!</definedName>
    <definedName name="계획" localSheetId="3" hidden="1">#REF!</definedName>
    <definedName name="계획" localSheetId="2" hidden="1">#REF!</definedName>
    <definedName name="계획" hidden="1">#REF!</definedName>
    <definedName name="구조조정계획"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권">#N/A</definedName>
    <definedName name="권종원">#N/A</definedName>
    <definedName name="김">#REF!</definedName>
    <definedName name="김세일">#N/A</definedName>
    <definedName name="김일">#N/A</definedName>
    <definedName name="ㄴㄴㄴㄴㄴ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단가" localSheetId="3" hidden="1">{#N/A,#N/A,FALSE,"BODY"}</definedName>
    <definedName name="단가" localSheetId="2" hidden="1">{#N/A,#N/A,FALSE,"BODY"}</definedName>
    <definedName name="단가" hidden="1">{#N/A,#N/A,FALSE,"BODY"}</definedName>
    <definedName name="ㅁㅇㄹㄹㄼㅂㅈㄷ113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 localSheetId="3" hidden="1">{#N/A,#N/A,TRUE,"일정"}</definedName>
    <definedName name="미" localSheetId="2"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3" hidden="1">{#N/A,#N/A,FALSE,"BODY"}</definedName>
    <definedName name="병수3" localSheetId="2" hidden="1">{#N/A,#N/A,FALSE,"BODY"}</definedName>
    <definedName name="병수3" hidden="1">{#N/A,#N/A,FALSE,"BODY"}</definedName>
    <definedName name="부채현황">#N/A</definedName>
    <definedName name="비교2">#REF!</definedName>
    <definedName name="사업환경" localSheetId="3" hidden="1">{#N/A,#N/A,FALSE,"BODY"}</definedName>
    <definedName name="사업환경" localSheetId="2" hidden="1">{#N/A,#N/A,FALSE,"BODY"}</definedName>
    <definedName name="사업환경" hidden="1">{#N/A,#N/A,FALSE,"BODY"}</definedName>
    <definedName name="새일정" localSheetId="3" hidden="1">{#N/A,#N/A,FALSE,"인원";#N/A,#N/A,FALSE,"비용2";#N/A,#N/A,FALSE,"비용1";#N/A,#N/A,FALSE,"비용";#N/A,#N/A,FALSE,"보증2";#N/A,#N/A,FALSE,"보증1";#N/A,#N/A,FALSE,"보증";#N/A,#N/A,FALSE,"손익1";#N/A,#N/A,FALSE,"손익";#N/A,#N/A,FALSE,"부서별매출";#N/A,#N/A,FALSE,"매출"}</definedName>
    <definedName name="새일정" localSheetId="2"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생산능력">#REF!</definedName>
    <definedName name="성명">#REF!</definedName>
    <definedName name="세일">#N/A</definedName>
    <definedName name="손익" localSheetId="3" hidden="1">{#N/A,#N/A,FALSE,"BODY"}</definedName>
    <definedName name="손익" localSheetId="2" hidden="1">{#N/A,#N/A,FALSE,"BODY"}</definedName>
    <definedName name="손익" hidden="1">{#N/A,#N/A,FALSE,"BODY"}</definedName>
    <definedName name="시기조정" localSheetId="3" hidden="1">{#N/A,#N/A,FALSE,"인원";#N/A,#N/A,FALSE,"비용2";#N/A,#N/A,FALSE,"비용1";#N/A,#N/A,FALSE,"비용";#N/A,#N/A,FALSE,"보증2";#N/A,#N/A,FALSE,"보증1";#N/A,#N/A,FALSE,"보증";#N/A,#N/A,FALSE,"손익1";#N/A,#N/A,FALSE,"손익";#N/A,#N/A,FALSE,"부서별매출";#N/A,#N/A,FALSE,"매출"}</definedName>
    <definedName name="시기조정" localSheetId="2"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3">[2]!_a1Z,[2]!_a2Z</definedName>
    <definedName name="시설투자" localSheetId="1">[2]!_a1Z,[2]!_a2Z</definedName>
    <definedName name="시설투자" localSheetId="2">[2]!_a1Z,[2]!_a2Z</definedName>
    <definedName name="시설투자">[2]!_a1Z,[2]!_a2Z</definedName>
    <definedName name="시설투자2" localSheetId="3">[2]!_a1Z,[2]!_a2Z</definedName>
    <definedName name="시설투자2" localSheetId="1">[2]!_a1Z,[2]!_a2Z</definedName>
    <definedName name="시설투자2" localSheetId="2">[2]!_a1Z,[2]!_a2Z</definedName>
    <definedName name="시설투자2">[2]!_a1Z,[2]!_a2Z</definedName>
    <definedName name="시장" localSheetId="3">#REF!</definedName>
    <definedName name="시장" localSheetId="2">#REF!</definedName>
    <definedName name="시장">#REF!</definedName>
    <definedName name="신용" localSheetId="3" hidden="1">{#N/A,#N/A,FALSE,"인원";#N/A,#N/A,FALSE,"비용2";#N/A,#N/A,FALSE,"비용1";#N/A,#N/A,FALSE,"비용";#N/A,#N/A,FALSE,"보증2";#N/A,#N/A,FALSE,"보증1";#N/A,#N/A,FALSE,"보증";#N/A,#N/A,FALSE,"손익1";#N/A,#N/A,FALSE,"손익";#N/A,#N/A,FALSE,"부서별매출";#N/A,#N/A,FALSE,"매출"}</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3" hidden="1">{#N/A,#N/A,FALSE,"인원";#N/A,#N/A,FALSE,"비용2";#N/A,#N/A,FALSE,"비용1";#N/A,#N/A,FALSE,"비용";#N/A,#N/A,FALSE,"보증2";#N/A,#N/A,FALSE,"보증1";#N/A,#N/A,FALSE,"보증";#N/A,#N/A,FALSE,"손익1";#N/A,#N/A,FALSE,"손익";#N/A,#N/A,FALSE,"부서별매출";#N/A,#N/A,FALSE,"매출"}</definedName>
    <definedName name="신용1" localSheetId="2"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ㅇㅇㅇ">#REF!</definedName>
    <definedName name="ㅇㅇㅇㅇㅇ" localSheetId="3" hidden="1">{#VALUE!,#N/A,TRUE,0}</definedName>
    <definedName name="ㅇㅇㅇㅇㅇ" localSheetId="2" hidden="1">{#VALUE!,#N/A,TRUE,0}</definedName>
    <definedName name="ㅇㅇㅇㅇㅇ" hidden="1">{#VALUE!,#N/A,TRUE,0}</definedName>
    <definedName name="ㅇㅇㅇㅇㅇㅇㅇㅇㅇㅇㅇ"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원가계획" localSheetId="3" hidden="1">{#N/A,#N/A,FALSE,"BODY"}</definedName>
    <definedName name="원가계획" localSheetId="2" hidden="1">{#N/A,#N/A,FALSE,"BODY"}</definedName>
    <definedName name="원가계획" hidden="1">{#N/A,#N/A,FALSE,"BODY"}</definedName>
    <definedName name="이명철" localSheetId="3" hidden="1">{#N/A,#N/A,FALSE,"인원";#N/A,#N/A,FALSE,"비용2";#N/A,#N/A,FALSE,"비용1";#N/A,#N/A,FALSE,"비용";#N/A,#N/A,FALSE,"보증2";#N/A,#N/A,FALSE,"보증1";#N/A,#N/A,FALSE,"보증";#N/A,#N/A,FALSE,"손익1";#N/A,#N/A,FALSE,"손익";#N/A,#N/A,FALSE,"부서별매출";#N/A,#N/A,FALSE,"매출"}</definedName>
    <definedName name="이명철" localSheetId="2"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천년비용" localSheetId="3" hidden="1">{#N/A,#N/A,FALSE,"인원";#N/A,#N/A,FALSE,"비용2";#N/A,#N/A,FALSE,"비용1";#N/A,#N/A,FALSE,"비용";#N/A,#N/A,FALSE,"보증2";#N/A,#N/A,FALSE,"보증1";#N/A,#N/A,FALSE,"보증";#N/A,#N/A,FALSE,"손익1";#N/A,#N/A,FALSE,"손익";#N/A,#N/A,FALSE,"부서별매출";#N/A,#N/A,FALSE,"매출"}</definedName>
    <definedName name="이천년비용" localSheetId="2"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쇄제목">#REF!</definedName>
    <definedName name="일">#N/A</definedName>
    <definedName name="일정2" localSheetId="3" hidden="1">{#N/A,#N/A,FALSE,"인원";#N/A,#N/A,FALSE,"비용2";#N/A,#N/A,FALSE,"비용1";#N/A,#N/A,FALSE,"비용";#N/A,#N/A,FALSE,"보증2";#N/A,#N/A,FALSE,"보증1";#N/A,#N/A,FALSE,"보증";#N/A,#N/A,FALSE,"손익1";#N/A,#N/A,FALSE,"손익";#N/A,#N/A,FALSE,"부서별매출";#N/A,#N/A,FALSE,"매출"}</definedName>
    <definedName name="일정2" localSheetId="2"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입범석">#REF!</definedName>
    <definedName name="재료비" localSheetId="3" hidden="1">{#N/A,#N/A,FALSE,"BODY"}</definedName>
    <definedName name="재료비" localSheetId="2" hidden="1">{#N/A,#N/A,FALSE,"BODY"}</definedName>
    <definedName name="재료비" hidden="1">{#N/A,#N/A,FALSE,"BODY"}</definedName>
    <definedName name="전장su">#REF!</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종원">#N/A</definedName>
    <definedName name="차종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3" hidden="1">{#N/A,#N/A,TRUE,"일정"}</definedName>
    <definedName name="차차" localSheetId="2" hidden="1">{#N/A,#N/A,TRUE,"일정"}</definedName>
    <definedName name="차차" hidden="1">{#N/A,#N/A,TRUE,"일정"}</definedName>
    <definedName name="차체2">#REF!</definedName>
    <definedName name="초ㅐ" localSheetId="3" hidden="1">{"'Monthly 1997'!$A$3:$S$89"}</definedName>
    <definedName name="초ㅐ" localSheetId="2" hidden="1">{"'Monthly 1997'!$A$3:$S$89"}</definedName>
    <definedName name="초ㅐ" hidden="1">{"'Monthly 1997'!$A$3:$S$89"}</definedName>
    <definedName name="커버" localSheetId="3">[2]!_a1Z,[2]!_a2Z</definedName>
    <definedName name="커버" localSheetId="1">[2]!_a1Z,[2]!_a2Z</definedName>
    <definedName name="커버" localSheetId="2">[2]!_a1Z,[2]!_a2Z</definedName>
    <definedName name="커버">[2]!_a1Z,[2]!_a2Z</definedName>
    <definedName name="템플리트모듈1" localSheetId="3">[2]!BlankMacro1</definedName>
    <definedName name="템플리트모듈1" localSheetId="1">[2]!BlankMacro1</definedName>
    <definedName name="템플리트모듈1" localSheetId="2">[2]!BlankMacro1</definedName>
    <definedName name="템플리트모듈1">[2]!BlankMacro1</definedName>
    <definedName name="템플리트모듈2" localSheetId="3">[2]!BlankMacro1</definedName>
    <definedName name="템플리트모듈2" localSheetId="1">[2]!BlankMacro1</definedName>
    <definedName name="템플리트모듈2" localSheetId="2">[2]!BlankMacro1</definedName>
    <definedName name="템플리트모듈2">[2]!BlankMacro1</definedName>
    <definedName name="템플리트모듈3" localSheetId="3">[2]!BlankMacro1</definedName>
    <definedName name="템플리트모듈3" localSheetId="1">[2]!BlankMacro1</definedName>
    <definedName name="템플리트모듈3" localSheetId="2">[2]!BlankMacro1</definedName>
    <definedName name="템플리트모듈3">[2]!BlankMacro1</definedName>
    <definedName name="템플리트모듈4" localSheetId="3">[2]!BlankMacro1</definedName>
    <definedName name="템플리트모듈4" localSheetId="1">[2]!BlankMacro1</definedName>
    <definedName name="템플리트모듈4" localSheetId="2">[2]!BlankMacro1</definedName>
    <definedName name="템플리트모듈4">[2]!BlankMacro1</definedName>
    <definedName name="템플리트모듈5" localSheetId="3">[2]!BlankMacro1</definedName>
    <definedName name="템플리트모듈5" localSheetId="1">[2]!BlankMacro1</definedName>
    <definedName name="템플리트모듈5" localSheetId="2">[2]!BlankMacro1</definedName>
    <definedName name="템플리트모듈5">[2]!BlankMacro1</definedName>
    <definedName name="템플리트모듈6" localSheetId="3">[2]!BlankMacro1</definedName>
    <definedName name="템플리트모듈6" localSheetId="1">[2]!BlankMacro1</definedName>
    <definedName name="템플리트모듈6" localSheetId="2">[2]!BlankMacro1</definedName>
    <definedName name="템플리트모듈6">[2]!BlankMacro1</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품목">#REF!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22" i="4" l="1"/>
  <c r="E220" i="4"/>
  <c r="E221" i="4" s="1"/>
  <c r="E219" i="4"/>
  <c r="E218" i="4"/>
  <c r="E217" i="4"/>
  <c r="E216" i="4"/>
  <c r="E9" i="4" s="1"/>
  <c r="N215" i="4"/>
  <c r="M215" i="4"/>
  <c r="L215" i="4"/>
  <c r="K215" i="4"/>
  <c r="J215" i="4"/>
  <c r="J214" i="4" s="1"/>
  <c r="I215" i="4"/>
  <c r="H215" i="4"/>
  <c r="G215" i="4"/>
  <c r="F215" i="4"/>
  <c r="E215" i="4"/>
  <c r="N214" i="4"/>
  <c r="M214" i="4"/>
  <c r="H214" i="4"/>
  <c r="G214" i="4"/>
  <c r="N213" i="4"/>
  <c r="M213" i="4"/>
  <c r="L213" i="4"/>
  <c r="L214" i="4" s="1"/>
  <c r="K213" i="4"/>
  <c r="K214" i="4" s="1"/>
  <c r="J213" i="4"/>
  <c r="I213" i="4"/>
  <c r="I214" i="4" s="1"/>
  <c r="H213" i="4"/>
  <c r="G213" i="4"/>
  <c r="F213" i="4"/>
  <c r="F214" i="4" s="1"/>
  <c r="E213" i="4"/>
  <c r="E214" i="4" s="1"/>
  <c r="E205" i="4"/>
  <c r="J196" i="4"/>
  <c r="E196" i="4"/>
  <c r="E193" i="4"/>
  <c r="J195" i="4" s="1"/>
  <c r="E192" i="4"/>
  <c r="E191" i="4"/>
  <c r="E190" i="4"/>
  <c r="M189" i="4"/>
  <c r="L189" i="4"/>
  <c r="K189" i="4"/>
  <c r="H189" i="4"/>
  <c r="G189" i="4"/>
  <c r="F189" i="4"/>
  <c r="E189" i="4"/>
  <c r="M188" i="4"/>
  <c r="L188" i="4"/>
  <c r="K188" i="4"/>
  <c r="H188" i="4"/>
  <c r="G188" i="4"/>
  <c r="F188" i="4"/>
  <c r="E188" i="4"/>
  <c r="M187" i="4"/>
  <c r="L187" i="4"/>
  <c r="K187" i="4"/>
  <c r="H187" i="4"/>
  <c r="G187" i="4"/>
  <c r="F187" i="4"/>
  <c r="E187" i="4"/>
  <c r="M186" i="4"/>
  <c r="L186" i="4"/>
  <c r="K186" i="4"/>
  <c r="G186" i="4"/>
  <c r="H186" i="4" s="1"/>
  <c r="F186" i="4"/>
  <c r="E186" i="4"/>
  <c r="M185" i="4"/>
  <c r="L185" i="4"/>
  <c r="K185" i="4"/>
  <c r="G185" i="4"/>
  <c r="H185" i="4" s="1"/>
  <c r="F185" i="4"/>
  <c r="E185" i="4"/>
  <c r="M184" i="4"/>
  <c r="L184" i="4"/>
  <c r="K184" i="4"/>
  <c r="H184" i="4"/>
  <c r="G184" i="4"/>
  <c r="F184" i="4"/>
  <c r="E184" i="4"/>
  <c r="M183" i="4"/>
  <c r="L183" i="4"/>
  <c r="K183" i="4"/>
  <c r="G183" i="4"/>
  <c r="H183" i="4" s="1"/>
  <c r="F183" i="4"/>
  <c r="E183" i="4"/>
  <c r="M182" i="4"/>
  <c r="L182" i="4"/>
  <c r="K182" i="4"/>
  <c r="H182" i="4"/>
  <c r="G182" i="4"/>
  <c r="F182" i="4"/>
  <c r="E182" i="4"/>
  <c r="M181" i="4"/>
  <c r="L181" i="4"/>
  <c r="K181" i="4"/>
  <c r="H181" i="4"/>
  <c r="G181" i="4"/>
  <c r="F181" i="4"/>
  <c r="E181" i="4"/>
  <c r="M180" i="4"/>
  <c r="L180" i="4"/>
  <c r="K180" i="4"/>
  <c r="G180" i="4"/>
  <c r="H180" i="4" s="1"/>
  <c r="F180" i="4"/>
  <c r="E180" i="4"/>
  <c r="M179" i="4"/>
  <c r="L179" i="4"/>
  <c r="K179" i="4"/>
  <c r="G179" i="4"/>
  <c r="H179" i="4" s="1"/>
  <c r="F179" i="4"/>
  <c r="E179" i="4"/>
  <c r="M178" i="4"/>
  <c r="L178" i="4"/>
  <c r="K178" i="4"/>
  <c r="H178" i="4"/>
  <c r="G178" i="4"/>
  <c r="F178" i="4"/>
  <c r="E178" i="4"/>
  <c r="E176" i="4"/>
  <c r="E157" i="4"/>
  <c r="E149" i="4"/>
  <c r="E148" i="4"/>
  <c r="E155" i="4" s="1"/>
  <c r="E174" i="4" s="1"/>
  <c r="E141" i="4"/>
  <c r="E135" i="4"/>
  <c r="E132" i="4"/>
  <c r="H127" i="4"/>
  <c r="G127" i="4"/>
  <c r="E127" i="4"/>
  <c r="G126" i="4"/>
  <c r="E126" i="4"/>
  <c r="H124" i="4"/>
  <c r="G124" i="4"/>
  <c r="F124" i="4"/>
  <c r="E116" i="4"/>
  <c r="E115" i="4"/>
  <c r="E113" i="4"/>
  <c r="E102" i="4"/>
  <c r="E100" i="4"/>
  <c r="J95" i="4"/>
  <c r="M75" i="4"/>
  <c r="L75" i="4"/>
  <c r="K75" i="4"/>
  <c r="N75" i="4" s="1"/>
  <c r="H75" i="4"/>
  <c r="G75" i="4"/>
  <c r="I75" i="4" s="1"/>
  <c r="F75" i="4"/>
  <c r="M74" i="4"/>
  <c r="N74" i="4" s="1"/>
  <c r="L74" i="4"/>
  <c r="K74" i="4"/>
  <c r="H74" i="4"/>
  <c r="G74" i="4"/>
  <c r="F74" i="4"/>
  <c r="I74" i="4" s="1"/>
  <c r="M73" i="4"/>
  <c r="E82" i="4" s="1"/>
  <c r="E94" i="4" s="1"/>
  <c r="L73" i="4"/>
  <c r="N73" i="4" s="1"/>
  <c r="K73" i="4"/>
  <c r="H73" i="4"/>
  <c r="I73" i="4" s="1"/>
  <c r="G73" i="4"/>
  <c r="F73" i="4"/>
  <c r="M72" i="4"/>
  <c r="L72" i="4"/>
  <c r="K72" i="4"/>
  <c r="N72" i="4" s="1"/>
  <c r="H72" i="4"/>
  <c r="G72" i="4"/>
  <c r="I72" i="4" s="1"/>
  <c r="F72" i="4"/>
  <c r="E61" i="4"/>
  <c r="M57" i="4"/>
  <c r="L57" i="4"/>
  <c r="K57" i="4"/>
  <c r="M56" i="4"/>
  <c r="L56" i="4"/>
  <c r="K56" i="4"/>
  <c r="H56" i="4"/>
  <c r="E59" i="4" s="1"/>
  <c r="G56" i="4"/>
  <c r="F56" i="4"/>
  <c r="E46" i="4"/>
  <c r="E47" i="4" s="1"/>
  <c r="E48" i="4" s="1"/>
  <c r="E49" i="4" s="1"/>
  <c r="J94" i="4" s="1"/>
  <c r="E40" i="4"/>
  <c r="E41" i="4" s="1"/>
  <c r="J37" i="4"/>
  <c r="E37" i="4"/>
  <c r="H68" i="4" s="1"/>
  <c r="E21" i="4"/>
  <c r="E15" i="4"/>
  <c r="E6" i="4"/>
  <c r="Q1" i="4"/>
  <c r="E222" i="3"/>
  <c r="E220" i="3"/>
  <c r="E219" i="3"/>
  <c r="Z43" i="1" s="1"/>
  <c r="N43" i="2" s="1"/>
  <c r="E218" i="3"/>
  <c r="Z42" i="1" s="1"/>
  <c r="N42" i="2" s="1"/>
  <c r="E217" i="3"/>
  <c r="E216" i="3"/>
  <c r="E9" i="3" s="1"/>
  <c r="N215" i="3"/>
  <c r="M215" i="3"/>
  <c r="L215" i="3"/>
  <c r="L214" i="3" s="1"/>
  <c r="K215" i="3"/>
  <c r="J215" i="3"/>
  <c r="I215" i="3"/>
  <c r="H215" i="3"/>
  <c r="G215" i="3"/>
  <c r="F215" i="3"/>
  <c r="F214" i="3" s="1"/>
  <c r="E215" i="3"/>
  <c r="J214" i="3"/>
  <c r="I214" i="3"/>
  <c r="N213" i="3"/>
  <c r="N214" i="3" s="1"/>
  <c r="M213" i="3"/>
  <c r="M214" i="3" s="1"/>
  <c r="L213" i="3"/>
  <c r="K213" i="3"/>
  <c r="K214" i="3" s="1"/>
  <c r="J213" i="3"/>
  <c r="I213" i="3"/>
  <c r="H213" i="3"/>
  <c r="H214" i="3" s="1"/>
  <c r="G213" i="3"/>
  <c r="G214" i="3" s="1"/>
  <c r="F213" i="3"/>
  <c r="E213" i="3"/>
  <c r="E214" i="3" s="1"/>
  <c r="E205" i="3"/>
  <c r="J196" i="3"/>
  <c r="E196" i="3"/>
  <c r="J195" i="3"/>
  <c r="E193" i="3"/>
  <c r="E195" i="3" s="1"/>
  <c r="E192" i="3"/>
  <c r="E191" i="3"/>
  <c r="E190" i="3"/>
  <c r="M189" i="3"/>
  <c r="L189" i="3"/>
  <c r="K189" i="3"/>
  <c r="H189" i="3"/>
  <c r="G189" i="3"/>
  <c r="F189" i="3"/>
  <c r="E189" i="3"/>
  <c r="D189" i="3"/>
  <c r="M188" i="3"/>
  <c r="L188" i="3"/>
  <c r="K188" i="3"/>
  <c r="G188" i="3"/>
  <c r="H186" i="3" s="1"/>
  <c r="F188" i="3"/>
  <c r="E188" i="3"/>
  <c r="D188" i="3"/>
  <c r="M187" i="3"/>
  <c r="L187" i="3"/>
  <c r="K187" i="3"/>
  <c r="G187" i="3"/>
  <c r="H187" i="3" s="1"/>
  <c r="F187" i="3"/>
  <c r="E187" i="3"/>
  <c r="D187" i="3"/>
  <c r="M186" i="3"/>
  <c r="L186" i="3"/>
  <c r="K186" i="3"/>
  <c r="G186" i="3"/>
  <c r="F186" i="3"/>
  <c r="E186" i="3"/>
  <c r="D186" i="3"/>
  <c r="M185" i="3"/>
  <c r="L185" i="3"/>
  <c r="K185" i="3"/>
  <c r="G185" i="3"/>
  <c r="H185" i="3" s="1"/>
  <c r="F185" i="3"/>
  <c r="E185" i="3"/>
  <c r="D185" i="3"/>
  <c r="M184" i="3"/>
  <c r="L184" i="3"/>
  <c r="K184" i="3"/>
  <c r="G184" i="3"/>
  <c r="H184" i="3" s="1"/>
  <c r="F184" i="3"/>
  <c r="E184" i="3"/>
  <c r="D184" i="3"/>
  <c r="M183" i="3"/>
  <c r="L183" i="3"/>
  <c r="K183" i="3"/>
  <c r="G183" i="3"/>
  <c r="F183" i="3"/>
  <c r="E183" i="3"/>
  <c r="D183" i="3"/>
  <c r="M182" i="3"/>
  <c r="L182" i="3"/>
  <c r="K182" i="3"/>
  <c r="G182" i="3"/>
  <c r="H182" i="3" s="1"/>
  <c r="F182" i="3"/>
  <c r="E182" i="3"/>
  <c r="D182" i="3"/>
  <c r="M181" i="3"/>
  <c r="L181" i="3"/>
  <c r="K181" i="3"/>
  <c r="G181" i="3"/>
  <c r="H181" i="3" s="1"/>
  <c r="F181" i="3"/>
  <c r="E181" i="3"/>
  <c r="D181" i="3"/>
  <c r="M180" i="3"/>
  <c r="L180" i="3"/>
  <c r="K180" i="3"/>
  <c r="G180" i="3"/>
  <c r="F180" i="3"/>
  <c r="E180" i="3"/>
  <c r="D180" i="3"/>
  <c r="M179" i="3"/>
  <c r="L179" i="3"/>
  <c r="K179" i="3"/>
  <c r="G179" i="3"/>
  <c r="H179" i="3" s="1"/>
  <c r="F179" i="3"/>
  <c r="E179" i="3"/>
  <c r="D179" i="3"/>
  <c r="M178" i="3"/>
  <c r="L178" i="3"/>
  <c r="K178" i="3"/>
  <c r="G178" i="3"/>
  <c r="H178" i="3" s="1"/>
  <c r="F178" i="3"/>
  <c r="E178" i="3"/>
  <c r="D178" i="3"/>
  <c r="M177" i="3"/>
  <c r="L177" i="3"/>
  <c r="K177" i="3"/>
  <c r="H177" i="3"/>
  <c r="G177" i="3"/>
  <c r="F177" i="3"/>
  <c r="E177" i="3"/>
  <c r="D177" i="3"/>
  <c r="E176" i="3"/>
  <c r="E221" i="3" s="1"/>
  <c r="E157" i="3"/>
  <c r="E141" i="3"/>
  <c r="E135" i="3"/>
  <c r="E132" i="3"/>
  <c r="H127" i="3"/>
  <c r="G127" i="3"/>
  <c r="E127" i="3"/>
  <c r="G126" i="3"/>
  <c r="E126" i="3"/>
  <c r="H124" i="3"/>
  <c r="G124" i="3"/>
  <c r="F124" i="3"/>
  <c r="E116" i="3"/>
  <c r="E148" i="3" s="1"/>
  <c r="E102" i="3"/>
  <c r="E115" i="3" s="1"/>
  <c r="E100" i="3"/>
  <c r="E113" i="3" s="1"/>
  <c r="J95" i="3"/>
  <c r="M75" i="3"/>
  <c r="L75" i="3"/>
  <c r="N75" i="3" s="1"/>
  <c r="K75" i="3"/>
  <c r="H75" i="3"/>
  <c r="I75" i="3" s="1"/>
  <c r="G75" i="3"/>
  <c r="F75" i="3"/>
  <c r="M74" i="3"/>
  <c r="L74" i="3"/>
  <c r="K74" i="3"/>
  <c r="N74" i="3" s="1"/>
  <c r="H74" i="3"/>
  <c r="G74" i="3"/>
  <c r="I74" i="3" s="1"/>
  <c r="F74" i="3"/>
  <c r="M73" i="3"/>
  <c r="E82" i="3" s="1"/>
  <c r="E94" i="3" s="1"/>
  <c r="E8" i="3" s="1"/>
  <c r="L73" i="3"/>
  <c r="K73" i="3"/>
  <c r="H73" i="3"/>
  <c r="G73" i="3"/>
  <c r="F73" i="3"/>
  <c r="I73" i="3" s="1"/>
  <c r="M72" i="3"/>
  <c r="L72" i="3"/>
  <c r="N72" i="3" s="1"/>
  <c r="K72" i="3"/>
  <c r="H72" i="3"/>
  <c r="I72" i="3" s="1"/>
  <c r="G72" i="3"/>
  <c r="F72" i="3"/>
  <c r="E69" i="3"/>
  <c r="H68" i="3"/>
  <c r="G68" i="3"/>
  <c r="E68" i="3"/>
  <c r="E61" i="3"/>
  <c r="E59" i="3"/>
  <c r="M57" i="3"/>
  <c r="L57" i="3"/>
  <c r="K57" i="3"/>
  <c r="M56" i="3"/>
  <c r="L56" i="3"/>
  <c r="K56" i="3"/>
  <c r="H56" i="3"/>
  <c r="G56" i="3"/>
  <c r="F56" i="3"/>
  <c r="E48" i="3"/>
  <c r="E49" i="3" s="1"/>
  <c r="J94" i="3" s="1"/>
  <c r="E47" i="3"/>
  <c r="E46" i="3"/>
  <c r="E40" i="3"/>
  <c r="E41" i="3" s="1"/>
  <c r="J37" i="3"/>
  <c r="E37" i="3"/>
  <c r="J68" i="3" s="1"/>
  <c r="E21" i="3"/>
  <c r="E15" i="3"/>
  <c r="D9" i="3"/>
  <c r="E6" i="3"/>
  <c r="Q1" i="3"/>
  <c r="Q48" i="2"/>
  <c r="AC46" i="2"/>
  <c r="AC45" i="2"/>
  <c r="Z45" i="2"/>
  <c r="Q45" i="2"/>
  <c r="AC44" i="2"/>
  <c r="Z44" i="2"/>
  <c r="Q44" i="2"/>
  <c r="Z43" i="2"/>
  <c r="Z42" i="2"/>
  <c r="Z41" i="2"/>
  <c r="AG40" i="2"/>
  <c r="AE40" i="2"/>
  <c r="AB40" i="2"/>
  <c r="Z40" i="2"/>
  <c r="U40" i="2"/>
  <c r="S40" i="2"/>
  <c r="P40" i="2"/>
  <c r="N40" i="2"/>
  <c r="AC30" i="2"/>
  <c r="AC28" i="2"/>
  <c r="AA13" i="2"/>
  <c r="O13" i="2"/>
  <c r="AA12" i="2"/>
  <c r="AA11" i="2"/>
  <c r="Z10" i="2"/>
  <c r="N10" i="2"/>
  <c r="Z9" i="2"/>
  <c r="Z8" i="2"/>
  <c r="N8" i="2"/>
  <c r="Y7" i="2"/>
  <c r="M7" i="2"/>
  <c r="A7" i="2"/>
  <c r="W4" i="2"/>
  <c r="AC46" i="1"/>
  <c r="Q46" i="2" s="1"/>
  <c r="Q46" i="1"/>
  <c r="AC45" i="1"/>
  <c r="Z45" i="1"/>
  <c r="Q45" i="1"/>
  <c r="AC44" i="1"/>
  <c r="Z44" i="1"/>
  <c r="Q44" i="1"/>
  <c r="N43" i="1"/>
  <c r="N42" i="1"/>
  <c r="Z41" i="1"/>
  <c r="N41" i="2" s="1"/>
  <c r="N41" i="1"/>
  <c r="AG40" i="1"/>
  <c r="AE40" i="1"/>
  <c r="AB40" i="1"/>
  <c r="Z40" i="1"/>
  <c r="Q30" i="1"/>
  <c r="Q28" i="1"/>
  <c r="AA13" i="1"/>
  <c r="O13" i="1"/>
  <c r="O12" i="1"/>
  <c r="O11" i="1"/>
  <c r="Z10" i="1"/>
  <c r="N10" i="1"/>
  <c r="N9" i="1"/>
  <c r="Z8" i="1"/>
  <c r="N8" i="1"/>
  <c r="Y7" i="1"/>
  <c r="M7" i="1"/>
  <c r="A7" i="1"/>
  <c r="E149" i="3" l="1"/>
  <c r="E147" i="3"/>
  <c r="E155" i="3"/>
  <c r="E174" i="3" s="1"/>
  <c r="J38" i="3"/>
  <c r="E38" i="3"/>
  <c r="AA11" i="1" s="1"/>
  <c r="O11" i="2" s="1"/>
  <c r="E96" i="3"/>
  <c r="AA12" i="1"/>
  <c r="O12" i="2" s="1"/>
  <c r="E7" i="3"/>
  <c r="J96" i="3"/>
  <c r="E8" i="4"/>
  <c r="J38" i="4"/>
  <c r="E96" i="4"/>
  <c r="E38" i="4"/>
  <c r="E7" i="4"/>
  <c r="J96" i="4"/>
  <c r="H188" i="3"/>
  <c r="E195" i="4"/>
  <c r="E147" i="4"/>
  <c r="H180" i="3"/>
  <c r="H183" i="3"/>
  <c r="E68" i="4"/>
  <c r="E69" i="4" s="1"/>
  <c r="N73" i="3"/>
  <c r="G68" i="4"/>
  <c r="J68" i="4"/>
</calcChain>
</file>

<file path=xl/sharedStrings.xml><?xml version="1.0" encoding="utf-8"?>
<sst xmlns="http://schemas.openxmlformats.org/spreadsheetml/2006/main" count="1249" uniqueCount="624">
  <si>
    <t>[City],</t>
  </si>
  <si>
    <t>[Date]</t>
  </si>
  <si>
    <t>City</t>
  </si>
  <si>
    <t>Date</t>
  </si>
  <si>
    <t>город</t>
  </si>
  <si>
    <t>дата</t>
  </si>
  <si>
    <t>!!! STRICTLY CONFIDENTAL !!!</t>
  </si>
  <si>
    <t>Tashkent</t>
  </si>
  <si>
    <t>!!! СТРОГО КОНФИДЕНЦИАЛЬНО !!!</t>
  </si>
  <si>
    <t>Ташкент</t>
  </si>
  <si>
    <t>INVESTMENT OFFER</t>
  </si>
  <si>
    <t>ИНВЕСТИЦИОННОЕ ПРЕДЛОЖЕНИЕ</t>
  </si>
  <si>
    <t>Objective of the project</t>
  </si>
  <si>
    <t>(for example: boutique hotel)</t>
  </si>
  <si>
    <t>Цель проекта</t>
  </si>
  <si>
    <t>Industry</t>
  </si>
  <si>
    <t>(for example: definition of a boutique hotel)</t>
  </si>
  <si>
    <t>Отрасль</t>
  </si>
  <si>
    <t>Электротехническая отрасль</t>
  </si>
  <si>
    <t>Project placement</t>
  </si>
  <si>
    <t>Free Economic Zone</t>
  </si>
  <si>
    <t>(yes)</t>
  </si>
  <si>
    <t>(no)</t>
  </si>
  <si>
    <t>Free economic zone</t>
  </si>
  <si>
    <t xml:space="preserve"> (YES)</t>
  </si>
  <si>
    <t xml:space="preserve"> (NO)</t>
  </si>
  <si>
    <t>Размещение проекта</t>
  </si>
  <si>
    <t>Project capacity</t>
  </si>
  <si>
    <t>sq.m.</t>
  </si>
  <si>
    <t>Проектная мощность</t>
  </si>
  <si>
    <t>тонн</t>
  </si>
  <si>
    <t>Total investment</t>
  </si>
  <si>
    <t>Total xxx</t>
  </si>
  <si>
    <t>$</t>
  </si>
  <si>
    <t>Общий объем инвестиций</t>
  </si>
  <si>
    <t>Payback period (DPP)</t>
  </si>
  <si>
    <t>[period in months]</t>
  </si>
  <si>
    <t>months</t>
  </si>
  <si>
    <t>Срок окупаемости (DPP)</t>
  </si>
  <si>
    <t>месяцы</t>
  </si>
  <si>
    <t>Investment purpose</t>
  </si>
  <si>
    <t>(for example: Equity/Mezzanine/Procurement/Partnership)</t>
  </si>
  <si>
    <t>Fixed asset contribution</t>
  </si>
  <si>
    <t>Цель инвестиций</t>
  </si>
  <si>
    <t>Вклад в основные фонды</t>
  </si>
  <si>
    <t>(ДА)</t>
  </si>
  <si>
    <t>Working capital contribution</t>
  </si>
  <si>
    <t>Вклад на оборотный капитал</t>
  </si>
  <si>
    <t>(НЕТ)</t>
  </si>
  <si>
    <t xml:space="preserve">Other (specify) </t>
  </si>
  <si>
    <t>Прочее (указать)</t>
  </si>
  <si>
    <t>Project Phase</t>
  </si>
  <si>
    <t>(for example: Project Development)</t>
  </si>
  <si>
    <t>Stage (phase) of the project</t>
  </si>
  <si>
    <t>Opportunity Study (Business Plan)</t>
  </si>
  <si>
    <t>Стадия (фаза) осуществления проекта</t>
  </si>
  <si>
    <t>Исследование возможностей (бизнес план)</t>
  </si>
  <si>
    <t>Feasibility study</t>
  </si>
  <si>
    <t>ТЭО</t>
  </si>
  <si>
    <t>Detailed design</t>
  </si>
  <si>
    <t>Детальное проектирование</t>
  </si>
  <si>
    <t>Building</t>
  </si>
  <si>
    <t xml:space="preserve">Строительство </t>
  </si>
  <si>
    <t>Project Management Team</t>
  </si>
  <si>
    <t>[Names] [Functions]</t>
  </si>
  <si>
    <t>Project management team</t>
  </si>
  <si>
    <t>Created</t>
  </si>
  <si>
    <t>Команда управления проектом</t>
  </si>
  <si>
    <t>If not, then the plans for creation</t>
  </si>
  <si>
    <t>The project management team will be created together with the project investors</t>
  </si>
  <si>
    <t>Команда управления проектов будет создано совместно с инвесторами проекта</t>
  </si>
  <si>
    <t>Manning (skinned workers available)</t>
  </si>
  <si>
    <t>Enterprise personnel experience</t>
  </si>
  <si>
    <t>Опыт персонала предпрятия</t>
  </si>
  <si>
    <t>НЕТ</t>
  </si>
  <si>
    <t>if no, how to train them, etc.?</t>
  </si>
  <si>
    <t xml:space="preserve">If not, what are their training plans, etc.? </t>
  </si>
  <si>
    <t>The project provides for staff training</t>
  </si>
  <si>
    <t>В проекте предусмотрено обучение персонала</t>
  </si>
  <si>
    <t>Necessary Infrastructure available</t>
  </si>
  <si>
    <t>Energy (as Gas, etc.)</t>
  </si>
  <si>
    <t>Infrastructure availability</t>
  </si>
  <si>
    <t>Energy resources (Electricity, gas, fuel)</t>
  </si>
  <si>
    <t>Доступность инфраструктуры</t>
  </si>
  <si>
    <t>Энергоресурсы (Электричество, газ, топливо)</t>
  </si>
  <si>
    <t>If no, what is needed?</t>
  </si>
  <si>
    <t xml:space="preserve">If not, what do you need? 
</t>
  </si>
  <si>
    <t>Will be provided by supplying communications during construction</t>
  </si>
  <si>
    <t>Будет обеспечено путем подвода коммуникаций в процессе строительства</t>
  </si>
  <si>
    <t>Water / Sewage</t>
  </si>
  <si>
    <t>Water and sewerage</t>
  </si>
  <si>
    <t>Вода и канализация</t>
  </si>
  <si>
    <t>Rail and Road availability</t>
  </si>
  <si>
    <t>Auto and railway roads</t>
  </si>
  <si>
    <t>Авто и ж-д дороги</t>
  </si>
  <si>
    <t>The need will be clarified at the feasibility study stage</t>
  </si>
  <si>
    <t>Необходимость будет уточнено на стадии ТЭО</t>
  </si>
  <si>
    <t>Raw Material</t>
  </si>
  <si>
    <t>National</t>
  </si>
  <si>
    <t>Raw materials and supplies</t>
  </si>
  <si>
    <t>Local raw materials</t>
  </si>
  <si>
    <t>Сырье и материалы</t>
  </si>
  <si>
    <t>Местное сырье</t>
  </si>
  <si>
    <t>If no International</t>
  </si>
  <si>
    <t>Imported raw materials</t>
  </si>
  <si>
    <t>Импортируемое сырье</t>
  </si>
  <si>
    <t>If yes, price stability</t>
  </si>
  <si>
    <t>Knowledge of availability and prices</t>
  </si>
  <si>
    <t>Изученность доступности и цен</t>
  </si>
  <si>
    <t>Market availability, research availability</t>
  </si>
  <si>
    <t>Market availability</t>
  </si>
  <si>
    <t>Доступность рынка, наличие исследований</t>
  </si>
  <si>
    <t>Доступность рынка</t>
  </si>
  <si>
    <t>Examined the preliminary demand of the markets</t>
  </si>
  <si>
    <t>Изучен предварительный спрос рынков</t>
  </si>
  <si>
    <t>Complete market research</t>
  </si>
  <si>
    <t>Полные маркетинговые исследования рынка</t>
  </si>
  <si>
    <t>Availability of contracts / distribution</t>
  </si>
  <si>
    <t>Наличие договоров/дистрибуции</t>
  </si>
  <si>
    <t>Market, Opportunity, Strategy &amp; Competitive Advantage</t>
  </si>
  <si>
    <t>International</t>
  </si>
  <si>
    <t>Sales plan</t>
  </si>
  <si>
    <t>Local market</t>
  </si>
  <si>
    <t>Foreign market</t>
  </si>
  <si>
    <t>План продаж</t>
  </si>
  <si>
    <t>Местный рынок</t>
  </si>
  <si>
    <t>Внешний рынок</t>
  </si>
  <si>
    <t>SWOT Analysis (Main Risks)</t>
  </si>
  <si>
    <t>Strength</t>
  </si>
  <si>
    <t>Weakness</t>
  </si>
  <si>
    <t>Opportunities</t>
  </si>
  <si>
    <t>Threats</t>
  </si>
  <si>
    <t>SWOT analysis (main risks)</t>
  </si>
  <si>
    <t>Strengths</t>
  </si>
  <si>
    <t xml:space="preserve"> Weaknesses</t>
  </si>
  <si>
    <t xml:space="preserve"> Opportunities</t>
  </si>
  <si>
    <t xml:space="preserve"> Threats</t>
  </si>
  <si>
    <t>SWOT-анализ (основные риски)</t>
  </si>
  <si>
    <t>Сильные стороны</t>
  </si>
  <si>
    <t>Слабые стороны</t>
  </si>
  <si>
    <t>Возможности</t>
  </si>
  <si>
    <t>Угрозы</t>
  </si>
  <si>
    <r>
      <t>1.</t>
    </r>
    <r>
      <rPr>
        <sz val="7"/>
        <color theme="1"/>
        <rFont val="Montserrat"/>
      </rPr>
      <t xml:space="preserve">   плоплпрло
2.    </t>
    </r>
    <r>
      <rPr>
        <sz val="11"/>
        <color theme="1"/>
        <rFont val="Montserrat"/>
      </rPr>
      <t> </t>
    </r>
  </si>
  <si>
    <r>
      <t>1.</t>
    </r>
    <r>
      <rPr>
        <sz val="7"/>
        <color theme="1"/>
        <rFont val="Montserrat"/>
      </rPr>
      <t xml:space="preserve">       </t>
    </r>
    <r>
      <rPr>
        <sz val="11"/>
        <color theme="1"/>
        <rFont val="Montserrat"/>
      </rPr>
      <t> </t>
    </r>
  </si>
  <si>
    <t>Economic Indicator</t>
  </si>
  <si>
    <t>IRR (internal rate of return)</t>
  </si>
  <si>
    <t>[currency] [amount]</t>
  </si>
  <si>
    <t>Internal rate of return (IRR),%</t>
  </si>
  <si>
    <t>Внутренная норма доходности (IRR),%</t>
  </si>
  <si>
    <t>Net present value (NPV), $</t>
  </si>
  <si>
    <t>Чистая приведенная ценность (NPV), $</t>
  </si>
  <si>
    <t>Return on Investment Index ((PI)</t>
  </si>
  <si>
    <t>Индекс доходности инвестиций ( (PI)</t>
  </si>
  <si>
    <t>Need for Investment</t>
  </si>
  <si>
    <t>Offer from Contractor available</t>
  </si>
  <si>
    <t>Offer to investors / lenders</t>
  </si>
  <si>
    <t>Local investor (initiator) contribution, $</t>
  </si>
  <si>
    <t>Предложение инвесторам / кредиторам</t>
  </si>
  <si>
    <t>Offer for Construction available</t>
  </si>
  <si>
    <t>Foreign investor contribution, $</t>
  </si>
  <si>
    <t>Guarantees</t>
  </si>
  <si>
    <t>Attraction of a lender, $</t>
  </si>
  <si>
    <t>Привлечение кредитора, $</t>
  </si>
  <si>
    <t>Contacts</t>
  </si>
  <si>
    <t>Contact of local partner (project initiator)</t>
  </si>
  <si>
    <t>Contact from CDIP MIFT RU</t>
  </si>
  <si>
    <t xml:space="preserve">  Contact from FIA MIFT RU</t>
  </si>
  <si>
    <t>Контакты</t>
  </si>
  <si>
    <t>Контакт местного парнера (инициатор проекта)</t>
  </si>
  <si>
    <t>Контакт от ЦРИП МИВТ РУ</t>
  </si>
  <si>
    <t>Контакт от АПИИ МИВТ РУ</t>
  </si>
  <si>
    <t>ФИО</t>
  </si>
  <si>
    <t>тел. 
Mail</t>
  </si>
  <si>
    <t>998712522098 
info@cdip.uz</t>
  </si>
  <si>
    <t>998712385069
uzipa@invest.gov.uz</t>
  </si>
  <si>
    <t>тел.
Mail</t>
  </si>
  <si>
    <t>Daulanov B.</t>
  </si>
  <si>
    <t>Electrical engineering industry</t>
  </si>
  <si>
    <t>Свободная экономическая зона</t>
  </si>
  <si>
    <t>tonn</t>
  </si>
  <si>
    <t>кв.м.</t>
  </si>
  <si>
    <t>Создано</t>
  </si>
  <si>
    <t>Если нет, то планы создания</t>
  </si>
  <si>
    <t>NO</t>
  </si>
  <si>
    <t>если нет, то планы их обучения и т. д.?</t>
  </si>
  <si>
    <t>Если нет, что нужно?</t>
  </si>
  <si>
    <t>Contact of local partner 
(project initiator)</t>
  </si>
  <si>
    <t>Full name</t>
  </si>
  <si>
    <t>Num. 
Mail</t>
  </si>
  <si>
    <t>Курс СКВ</t>
  </si>
  <si>
    <t>Бизнес план</t>
  </si>
  <si>
    <t>Производство монокристалического кремния для солнечных батарей</t>
  </si>
  <si>
    <t>Проект</t>
  </si>
  <si>
    <t>Развитие в Республике Узбекистан индустрии солнечной энергетики.</t>
  </si>
  <si>
    <t>Стоимость проекта, $</t>
  </si>
  <si>
    <t>Выручка при полной мощности, $</t>
  </si>
  <si>
    <t>Спрос на продукцию проекта на рынке, $</t>
  </si>
  <si>
    <t>Место размещения проекта</t>
  </si>
  <si>
    <t xml:space="preserve">г. Навои и все регионы Узбекистана </t>
  </si>
  <si>
    <t>Инициатор проекта (местный инвестор)</t>
  </si>
  <si>
    <t>ООО "________________"</t>
  </si>
  <si>
    <t>Дата создания компании, юридический адрес, существующей деятельности компании, ФИО Руководителей и главбуха, контакты</t>
  </si>
  <si>
    <t>Будет уточнено</t>
  </si>
  <si>
    <t xml:space="preserve">Размер уставного капитала, состав учредителей и их доля в уставном капитале, долги компании, годовой оборот и прибыль за последний год, </t>
  </si>
  <si>
    <t>Опыта в реализации аналогичных проектов, Наличие дистрибьютерских сети для реализации продукции, Прочие данные об инициаторе</t>
  </si>
  <si>
    <t>Общая сумма инвестиций в проект, $</t>
  </si>
  <si>
    <t>Целевое назначение инвестиций в проект</t>
  </si>
  <si>
    <t>Здания и сооружения, вспом. Оборудование и запасы сырья</t>
  </si>
  <si>
    <t>Иностранный инвестор</t>
  </si>
  <si>
    <t>"________________" ltd</t>
  </si>
  <si>
    <t>Технологическое оборудование</t>
  </si>
  <si>
    <t xml:space="preserve">Продукция </t>
  </si>
  <si>
    <t>Номенклатура продукции</t>
  </si>
  <si>
    <t xml:space="preserve">Бентонитовый глинопорошок </t>
  </si>
  <si>
    <t>Наименование продукции</t>
  </si>
  <si>
    <t>Монокристалическая кремний для производства солнечных батарей в форме пластины</t>
  </si>
  <si>
    <t xml:space="preserve">Монокристалический кремний для производства солнечных батарей в форме цилиндра </t>
  </si>
  <si>
    <t>Фото, эскиз</t>
  </si>
  <si>
    <t>Свойства готовой продукции:</t>
  </si>
  <si>
    <r>
      <rPr>
        <b/>
        <sz val="14"/>
        <rFont val="Arial"/>
        <family val="2"/>
        <charset val="204"/>
      </rPr>
      <t>Кристаллический кремний</t>
    </r>
    <r>
      <rPr>
        <sz val="14"/>
        <rFont val="Arial"/>
        <family val="2"/>
        <charset val="204"/>
      </rPr>
      <t xml:space="preserve"> — основная форма, в которой используется кремний при производстве фотоэлектрических преобразователей и твердотельных электронных приборов методами планарной технологии. Активно развивается использование кремния в виде тонких плёнок кристаллической и аморфной структуры на различных подложках.</t>
    </r>
  </si>
  <si>
    <r>
      <rPr>
        <b/>
        <sz val="14"/>
        <rFont val="Arial"/>
        <family val="2"/>
        <charset val="204"/>
      </rPr>
      <t>Кремний солнечного качества</t>
    </r>
    <r>
      <rPr>
        <sz val="14"/>
        <rFont val="Arial"/>
        <family val="2"/>
        <charset val="204"/>
      </rPr>
      <t xml:space="preserve"> (т. н. «солнечный кремний») — кремний с содержанием кремния свыше 99,99 % по весу, со средними значениями времени жизни неравновесных носителей и удельного электросопротивления (до 25 мкс и до 10 Ом·см), используемый для производства фотоэлектрических преобразователей (солнечных батарей); Внешне кремниевые монокристаллические пластины  выглядят  как тонкие диски темно серого цвета, у которых по крайней мере одна сторона отполирована до зеркального блеска
</t>
    </r>
  </si>
  <si>
    <t xml:space="preserve"> Пластины диаметрами от 25 до 200 мм и толщиной 1-10 мм из монокристаллического кремния высокого качества, выращенного по методу Чохральского или методом зонной плавки. (в расчетах взята пластина диаметром 200 мм и толщиной 5 мм)</t>
  </si>
  <si>
    <t>Область применения</t>
  </si>
  <si>
    <r>
      <t xml:space="preserve">Производство фотоэлектрических преобразователей (солнечных батарей)
                                                                                                                                 </t>
    </r>
    <r>
      <rPr>
        <b/>
        <sz val="14"/>
        <rFont val="Arial"/>
        <family val="2"/>
        <charset val="204"/>
      </rPr>
      <t xml:space="preserve"> Преобразователь</t>
    </r>
  </si>
  <si>
    <t>Формы упаковки и транспортировки</t>
  </si>
  <si>
    <t xml:space="preserve">Пластины монокристаллического кремния упакованы в стандартные контейнеры по 25 пластин. Пластины с малой толщиной могут быть упакованы в индивидуальные контейнеры. Все контейнеры упаковываются производителями в чистых помещениях класса не ниже ISO 5 и помещаются в металлизированный пакет, обеспечивающий защиту от влаги и вредных газов, содержащихся в атмосфере.
Срок годности пластин неограничен при условии хранения в инертной среде. Пластины хранятся в специальных шкафах, наполненных азотом и при пониженной влажности воздуха. Транспортировка пластин осуществляется согласно правилам перевозки хрупких грузов.
</t>
  </si>
  <si>
    <t>Наличие документов стандартизации (ГОСТы, ТУ и др. код ТН ВЭД)</t>
  </si>
  <si>
    <t>ГОСТ 19658-81 Кремний монокристаллический в слитках, в форме цилиндра, содержащий 99, 99МАС% кремния, ТН ВЭД код 2804 61</t>
  </si>
  <si>
    <t>Прочие свойства</t>
  </si>
  <si>
    <t>Производители аналогичной продукции, бренды и торговые знаки</t>
  </si>
  <si>
    <t>Оптовые цены на готовую продукцию на рынке в среднем  $/ упаковка (25шт)</t>
  </si>
  <si>
    <t>Общая проектная мощность, колич. / в год</t>
  </si>
  <si>
    <t>Проектная мощность по каждой продукции, количество/год</t>
  </si>
  <si>
    <t>Выручка при полной мощности, $ в год</t>
  </si>
  <si>
    <t>Спрос</t>
  </si>
  <si>
    <t>Перечень потребителей продукции или услуги</t>
  </si>
  <si>
    <t>Производители фотоэлектрических преобразователей (солнечных панелей)</t>
  </si>
  <si>
    <t>Прогнозные объем производства солнечных панелей, шт</t>
  </si>
  <si>
    <t>Объем потребления солнечных панелей (2019), м2</t>
  </si>
  <si>
    <t>Спрос на продукцию проекта, тонн</t>
  </si>
  <si>
    <t>Спрос на продукцию проекта, $</t>
  </si>
  <si>
    <t>Дополнительный анализ статистической информации (импорт/экспорт, объем производства, статистика цен и др.)  в Узбекистане</t>
  </si>
  <si>
    <t>Наименование</t>
  </si>
  <si>
    <t>2019 год</t>
  </si>
  <si>
    <t xml:space="preserve">Объем импорта продукции проекта (Узбекистан), тыс $, (для прогноза импортзамещения) </t>
  </si>
  <si>
    <t xml:space="preserve">Объем экспорта продукции проекта (Узбекистан),. $ (для выявления зарубежных импортеров) </t>
  </si>
  <si>
    <t>Какие льготы и преференции, а также законы и правила применяются для проекта</t>
  </si>
  <si>
    <t>Преференции и льготы для производителей, включая освобождение от налоговых и таможенных платежей на срок до 10 лет, в зависимости от объема инвестиций. В целях консервативного подхода в расчетах учтены все налоги</t>
  </si>
  <si>
    <t>Внешник рынок</t>
  </si>
  <si>
    <t>Перечень страны</t>
  </si>
  <si>
    <t>Соседи по ЦА</t>
  </si>
  <si>
    <t>Россия</t>
  </si>
  <si>
    <t>Украина</t>
  </si>
  <si>
    <t>Белоруссия</t>
  </si>
  <si>
    <t>Количество населении</t>
  </si>
  <si>
    <t>Норма потребления (в год)</t>
  </si>
  <si>
    <t>Объем аналогичных производств данной продукции на этом рынке, ед.изм. (количество)</t>
  </si>
  <si>
    <t>Прогноз повышения потребления, спроса</t>
  </si>
  <si>
    <t>Спрос на продукцию проекта на этом рынке, количество</t>
  </si>
  <si>
    <t>Спрос на продукцию проекта на этом рынке, $</t>
  </si>
  <si>
    <t>Сумма спрос на продукцию проекта на этом рынке, $</t>
  </si>
  <si>
    <t>Дополнительный анализ статистической информации (импорт/экспорт)  в странах СНГ ,  коротко объемы рынка для рассматриваемого проекта, все исходные данные для расчета:</t>
  </si>
  <si>
    <t>Страны</t>
  </si>
  <si>
    <t>в среднем</t>
  </si>
  <si>
    <t>Казахстан импорт, тыс $</t>
  </si>
  <si>
    <t>Россия импорт, тыс $</t>
  </si>
  <si>
    <t>Беларусия импорт,тыс $</t>
  </si>
  <si>
    <t>Украина импорт, тыс $</t>
  </si>
  <si>
    <t>Прочие данные</t>
  </si>
  <si>
    <t>Законы, правила, пощлины и льготы</t>
  </si>
  <si>
    <t>Спрос на этом рынке, млн $</t>
  </si>
  <si>
    <t>Дополнительный анализ статистической информации (импорт/экспорт)  в странах прочих</t>
  </si>
  <si>
    <t>Пееречень потребителей продукции или услуги</t>
  </si>
  <si>
    <t>Количество потребителей продукции или услуги</t>
  </si>
  <si>
    <t>Норма потребления (в год, в сутки, в месяц)</t>
  </si>
  <si>
    <t>Выводы</t>
  </si>
  <si>
    <t xml:space="preserve">Сравнительные показатели состояния рынка Узбекистана и международных рынков (например, средняя урожайность, объем на душу населения, льготы и др., динамика роста или снижения и другие исходя из специфики проекта) по данному проекту </t>
  </si>
  <si>
    <t xml:space="preserve">Коротко назначение плана продаж(экспорт/местный рынок), оптовых цен и прочие исходные данные для расчета </t>
  </si>
  <si>
    <t>Итого  объем спроса (экспорт/местный рынок), $</t>
  </si>
  <si>
    <t>План продаж (экспорт/местный рынок),  %</t>
  </si>
  <si>
    <t>Доля продаж проекта  на рынке, %</t>
  </si>
  <si>
    <t>Оборудование</t>
  </si>
  <si>
    <t>Ведущие производители оборудования проекта,  существующие передовые технологии и др. обзорные сведения</t>
  </si>
  <si>
    <t>Италия, Китай, Россия</t>
  </si>
  <si>
    <t>Примеры коммерческих предложений по оборудованию</t>
  </si>
  <si>
    <t>https://asia-business.ru/torg/equipment/teplo/teplo_1611.html</t>
  </si>
  <si>
    <t>Производительность , (тонны/в год)</t>
  </si>
  <si>
    <t>Стоимость комплекта оборудования, $</t>
  </si>
  <si>
    <t>Контакты поставщика, сайт, ссылка в интернете</t>
  </si>
  <si>
    <t>info@hstl.cn
	Китай, провинция Цзянсу, г. Цзиньтань, зона экономического развития, ул. Сыму, 1
Тел: 82334206/2334208</t>
  </si>
  <si>
    <t>Кратко описание технологического процесса изготовления ГП в предлагаемом оборудовании</t>
  </si>
  <si>
    <t>Выращивание монокристаллов путём вытягивания их вверх от свободной поверхности большого объёма расплава с инициацией начала кристаллизации путём приведения затравочного кристалла (или нескольких кристаллов) заданной структуры и кристаллографической ориентации в контакт со свободной поверхностью расплава.</t>
  </si>
  <si>
    <t>Перечень сырья и его расход, рецептура (потери сырья) чтобы получить ГП (за единицу, за определенный объем) на этом оборудовании</t>
  </si>
  <si>
    <t>кремневый монокристалл, предварительный сплав</t>
  </si>
  <si>
    <t xml:space="preserve">Перечень энергетических ресурсов (электричества, топливо, вода и др.) и его расход при работе оборудования по получению ГП </t>
  </si>
  <si>
    <t>электричество, вода и др.</t>
  </si>
  <si>
    <t>-</t>
  </si>
  <si>
    <t>Площадь здания, сооружения необходимого для размещения данного оборудования, кв.м.</t>
  </si>
  <si>
    <t xml:space="preserve">Количество работников в смену (в сутки, в сезон) при эксплуатации данного оборудования </t>
  </si>
  <si>
    <t>Сведения о выбранном оборудовании</t>
  </si>
  <si>
    <t>В состав линии входят</t>
  </si>
  <si>
    <t xml:space="preserve">
1.Печь по выращиванию монокристалла кремния LDURIF-85
2.Отрезной станок монокристалла кремния LGUF-1046
3.Вальцовая мельница, нарезающая монокристаллы кремния в форме цилиндра LDUQNMTF08</t>
  </si>
  <si>
    <t>Гарантируемая производительность, тонн в год,</t>
  </si>
  <si>
    <t>Страна происхождения оборудования</t>
  </si>
  <si>
    <t>Китай</t>
  </si>
  <si>
    <t>Общая стоимость комплекта оборудования</t>
  </si>
  <si>
    <t>Занимаемая площадь оборудования, кв.м.</t>
  </si>
  <si>
    <t>Срок поставки и ввода оборудования, мес.</t>
  </si>
  <si>
    <t xml:space="preserve">Перечень оборудования закупаемая на местном рынке </t>
  </si>
  <si>
    <t>Трансформатор, тележки, транспорт и др.</t>
  </si>
  <si>
    <t>Сырье и ресурсы</t>
  </si>
  <si>
    <t>Наименование перечень основного сырья, материалов, упаковки</t>
  </si>
  <si>
    <t>мешки для упаковки по 50 кг</t>
  </si>
  <si>
    <t>Источники сырья (местный или импорт)</t>
  </si>
  <si>
    <t>местный</t>
  </si>
  <si>
    <t>Наименование региона источника сырья, примеры.</t>
  </si>
  <si>
    <t>OOO "Best Technologi-ru" (Месторождения Карманинское (16 км ЮЗ г, Навои) запасы 40 млн. тонн и Азкамарское (12 км ЮВ ж.д.ст. Кызылтепа) запасы 2,6 млн. тонн) и др.</t>
  </si>
  <si>
    <t>РЕЦЕПТУПА % (Коротко рецептура расхода сырья, гр/ шт. готовой продукции)</t>
  </si>
  <si>
    <t>Оптовые цены (Коротко конъюктура цен сырья, материалов и др. на рынке) $/кг</t>
  </si>
  <si>
    <t>Перечень энергетических ресурсов, ед. изм.</t>
  </si>
  <si>
    <t>Эл. Энергия,КВт</t>
  </si>
  <si>
    <t>Вода, куб.м.</t>
  </si>
  <si>
    <t>Природный газ, куб.м.</t>
  </si>
  <si>
    <t>топливо, тонн</t>
  </si>
  <si>
    <t>Прочее</t>
  </si>
  <si>
    <t>Потребность в энергетических ресурсах в год</t>
  </si>
  <si>
    <t>нет</t>
  </si>
  <si>
    <t>Тарифы, $</t>
  </si>
  <si>
    <t>Регион места размещения</t>
  </si>
  <si>
    <t>Юридический адрес проекта</t>
  </si>
  <si>
    <t>Преимущества места размещения:</t>
  </si>
  <si>
    <t xml:space="preserve">Наличие сырья </t>
  </si>
  <si>
    <t>Наличие мощностей инженерной инфраструктуры (готовое здание, газ, электр, вода и прочее)</t>
  </si>
  <si>
    <t>Наличие дорожной инфраструктуры (ж-д, авто дороги и др.)</t>
  </si>
  <si>
    <t xml:space="preserve">Наличие свободного земельного участка, посевных площадей </t>
  </si>
  <si>
    <t>Другие параметры места размещения проекта</t>
  </si>
  <si>
    <t>Существующие здания и прочие основные фонды</t>
  </si>
  <si>
    <t>Необходимые объемы строительства (реконструкции или ремонта)</t>
  </si>
  <si>
    <t>Занимаемая площадь проекта, Га, в том числе:</t>
  </si>
  <si>
    <t>Площадь производственных зданий и сооружений</t>
  </si>
  <si>
    <t xml:space="preserve">Площадь прилегающей к зданиям территории </t>
  </si>
  <si>
    <t xml:space="preserve">Посевные и другие С/Х площади, га  </t>
  </si>
  <si>
    <t>не требуется</t>
  </si>
  <si>
    <t>Прочие площади</t>
  </si>
  <si>
    <t>Прочие сведения</t>
  </si>
  <si>
    <t>Предварительная стоимость 1 кв.м. строительства в регионе, $</t>
  </si>
  <si>
    <t>Предварительная стоимость здания и сооружения проекта, $ (при отсутствии сметы)</t>
  </si>
  <si>
    <t>Сметная стоимость строительной части проекта, $, в том числе</t>
  </si>
  <si>
    <t>Стоимость подготовкии территории строительства</t>
  </si>
  <si>
    <t>Стоимость строительства основных зданий</t>
  </si>
  <si>
    <t>Стоимость объектов обслуживающего значения</t>
  </si>
  <si>
    <t>Стоимость объектов энергетич.  значения</t>
  </si>
  <si>
    <t>Стоимость объектов транспорт значения</t>
  </si>
  <si>
    <t>Стоимость наружных сетей</t>
  </si>
  <si>
    <t>Стоимость озеления и благоустройства</t>
  </si>
  <si>
    <t>Стоимость временных сооружений</t>
  </si>
  <si>
    <t>Стоимость содержания ДСП</t>
  </si>
  <si>
    <t>Стоимость подготовки кадров</t>
  </si>
  <si>
    <t>Стоимость ПИР</t>
  </si>
  <si>
    <t>Резерв на напредвиденные расходы</t>
  </si>
  <si>
    <t>Прибыль подрядчика</t>
  </si>
  <si>
    <t>Срок строительства, мес.</t>
  </si>
  <si>
    <t>Стоимость строительных или ремонтных работ</t>
  </si>
  <si>
    <t xml:space="preserve">Экономическая эффективность </t>
  </si>
  <si>
    <t>Стоимость проекта, $, в том числе</t>
  </si>
  <si>
    <t>Прямые  инвестиции, $ в том числе:</t>
  </si>
  <si>
    <t>Вклад местного инвестора (инициатора), $</t>
  </si>
  <si>
    <t>Вклад иностранного инвестора, $</t>
  </si>
  <si>
    <t>Кредиты или займы, $</t>
  </si>
  <si>
    <t>Наименование кредиторов</t>
  </si>
  <si>
    <t xml:space="preserve">Кредит 1 </t>
  </si>
  <si>
    <t xml:space="preserve">Кредит 2 </t>
  </si>
  <si>
    <t>Сумма кредита</t>
  </si>
  <si>
    <t>Период освоения кредита, мес.</t>
  </si>
  <si>
    <t>Срок возврата кредита, лет</t>
  </si>
  <si>
    <t>% ставка</t>
  </si>
  <si>
    <t>Залог, обеспечение кредита</t>
  </si>
  <si>
    <t>Имущество инициатора</t>
  </si>
  <si>
    <t>Налоги</t>
  </si>
  <si>
    <t>Ставка, %</t>
  </si>
  <si>
    <t>Льготы</t>
  </si>
  <si>
    <t>База расчета налога</t>
  </si>
  <si>
    <t>Налог на прибыль, %</t>
  </si>
  <si>
    <t>Чистая прибыль</t>
  </si>
  <si>
    <t>Налог на имущество, %</t>
  </si>
  <si>
    <t>Остаточная стоимость имущества</t>
  </si>
  <si>
    <t>Налог на землю, сум за ГА</t>
  </si>
  <si>
    <t>Площадь, ГА</t>
  </si>
  <si>
    <t>Недры</t>
  </si>
  <si>
    <t>от объема добычи</t>
  </si>
  <si>
    <t>Единый налог, %</t>
  </si>
  <si>
    <t>Выручка</t>
  </si>
  <si>
    <t>Налог на недрқ</t>
  </si>
  <si>
    <t>От объема добычи</t>
  </si>
  <si>
    <t>НДС, %</t>
  </si>
  <si>
    <t>Выручка за вычетом НДС расходной части</t>
  </si>
  <si>
    <t>Акциз, %</t>
  </si>
  <si>
    <t>Прочие налоги, %</t>
  </si>
  <si>
    <t>Потоки наличности</t>
  </si>
  <si>
    <t>Годы</t>
  </si>
  <si>
    <t>1 год</t>
  </si>
  <si>
    <t>2 год</t>
  </si>
  <si>
    <t>3 год</t>
  </si>
  <si>
    <t>4 год</t>
  </si>
  <si>
    <t>5 год</t>
  </si>
  <si>
    <t>6 год</t>
  </si>
  <si>
    <t>7 год</t>
  </si>
  <si>
    <t>8 год</t>
  </si>
  <si>
    <t>9 год</t>
  </si>
  <si>
    <t>10 год</t>
  </si>
  <si>
    <t>Притоки наличности</t>
  </si>
  <si>
    <t>Оттоки наличности</t>
  </si>
  <si>
    <t>Чистый поток наличности</t>
  </si>
  <si>
    <t>Срок окупаемости (DPP) (месяц)</t>
  </si>
  <si>
    <t xml:space="preserve">Количество рабочих мест </t>
  </si>
  <si>
    <t xml:space="preserve">Количество рабочих мест на 1 млн. $ инвестиций </t>
  </si>
  <si>
    <t>Налоговые льготы и преференции по проекту</t>
  </si>
  <si>
    <t>Преимущества, недостатки и нерешенные вопросы</t>
  </si>
  <si>
    <t xml:space="preserve">Сильные стороны (Преимущества проекта) </t>
  </si>
  <si>
    <t>Подержка государства отрасли
Наличие собственной сырьевой базы для производства продукции.
Высокотехнологичность производимой продукции</t>
  </si>
  <si>
    <t xml:space="preserve">Слабые стороны </t>
  </si>
  <si>
    <t>Ограниченное колличество потребителей.</t>
  </si>
  <si>
    <t xml:space="preserve">Экспортные возможности в связи высоким спросом за рубежом. Возможности расширения ассортимента продукции
</t>
  </si>
  <si>
    <t>Угрозы (недостатки)</t>
  </si>
  <si>
    <t>Высокая конкуренция 
Наличие на рынке аналогичной продукции</t>
  </si>
  <si>
    <t>Нерешенные вопросы и необходимые меры:</t>
  </si>
  <si>
    <t>Необходимо изыскать добровольного инициатора проекта с достаточным собственным капиталом ввиде здания, строительных работ, оплаты части вспомогательного оборудования, запаса сырья и проектирования ПСД</t>
  </si>
  <si>
    <t xml:space="preserve">Необходимо изыскать место реализации проекта c коммунальной и дорожной инфраструктурой </t>
  </si>
  <si>
    <t xml:space="preserve">Необходимо изыскать партнера (в том числе иностранного инвестора) заинтересованного в участии в проекте инвестициями для оплаты стоимости оборудования и его доставки, обучения персонала и финансовых издержек. </t>
  </si>
  <si>
    <t>Для открытия финансирования необходимо разработать и утвердить ПСД и выбрать поставшиков оборудования, строительных работ, сырья и материалов и заключить с ними договоры</t>
  </si>
  <si>
    <t>Рейтинг инициатора проекта</t>
  </si>
  <si>
    <t>№ класса</t>
  </si>
  <si>
    <t>Характеристика местного партнера</t>
  </si>
  <si>
    <t>Примечение</t>
  </si>
  <si>
    <t>Класс 1</t>
  </si>
  <si>
    <t xml:space="preserve">Инициатор имеет достаточный предпринимательский опыт и опыт в отрасли нового проекта (имеет аналогичное производство), имеет достаточные ресурсы (не только недвижимости, но и наличности) для вклада доли в проекте  </t>
  </si>
  <si>
    <t>Класс 2</t>
  </si>
  <si>
    <t xml:space="preserve">Инициатор имеет достаточные предпринимательский опыт и ресурсы (не только недвижимости, но и наличности) для вклада доли в проекте, но не достаточен опыт в отрасли нового проекта (не имеет аналогичное производство)   </t>
  </si>
  <si>
    <t>Класс 3</t>
  </si>
  <si>
    <t xml:space="preserve">Инициатор имеет только достаточный опыт и знания в реализации аналогичного проекта (ранее работал или руководил аналогичным проектом), но не имеет не свободной недвижимости (свободные здания, сооружения), не денежные средства для вклада доли в проекте   </t>
  </si>
  <si>
    <t>Класс 4</t>
  </si>
  <si>
    <t xml:space="preserve">Инициатор имеет только недвижимое имущество (свободные здания, сооружения) для вклада доли в проекте, отсутствует денежные средства для нового проекта и не достаточен опыт в отрасли нового проекта (не имеет аналогичное производство)   </t>
  </si>
  <si>
    <t>Класс 5</t>
  </si>
  <si>
    <t xml:space="preserve">У инициатора отсутсвует какого либо предпринимательского и прочего опыта по реализации инвестиционных проектову и собственных средств для вклада доли в проекте, имеется только желание в участии в проекте   </t>
  </si>
  <si>
    <t>Отказ</t>
  </si>
  <si>
    <t>Рейтинг готовности инвестиционного проекта</t>
  </si>
  <si>
    <t>По проекту выяснены маркетинговые данные (по ГП, сырью и по оборудованию), изучены параметры места размещения и рейтинг инитиатора проекта и окончательная презентации и паспорта проекта передано в АПИИ</t>
  </si>
  <si>
    <t>По проекту выяснены маркетинговые данные (по ГП, сырью и по оборудованию), изучены параметры места размещения и рейтинг инитиатора проекта и осуществляются работы по подготовке окончательной презентации и паспорта проекта для передачи в АПИИ</t>
  </si>
  <si>
    <t>По проекту выяснены маркетинговые данные (по ГП, сырью и по оборудованию) и проработаны районы размещения проекта. но не назначен местный инициатор проект,  в связи с этим не выдана окончательная презентация и паспорт проекта для передачи в АПИИ</t>
  </si>
  <si>
    <t>По проекту произведен только экспрес анализ, по проекту найден инициатор и место размещения,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</si>
  <si>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По проекту произведен только экспрес анализ, проект не имеет места размещения и инициатора, не выяснены маркетинговые данные (по ГП, сырью и по оборудованию), в связи с этим не выдана окончательная презентация и паспорт проекта для передачи в АПИИ</t>
  </si>
  <si>
    <t>Business polan</t>
  </si>
  <si>
    <t>Production of monocrystalline silicon for solar cells</t>
  </si>
  <si>
    <t>Project</t>
  </si>
  <si>
    <t>Project aim</t>
  </si>
  <si>
    <t>Development of the solar energy industry in the Republic of Uzbekistan.</t>
  </si>
  <si>
    <t>Project cost, $</t>
  </si>
  <si>
    <t>Revenue at full capacity, $</t>
  </si>
  <si>
    <t>Market demand for the project's products, $</t>
  </si>
  <si>
    <t>Payback period (DPP) (month)</t>
  </si>
  <si>
    <t>Project location</t>
  </si>
  <si>
    <t>Navoi city and all regions of Uzbekistan</t>
  </si>
  <si>
    <t>Product</t>
  </si>
  <si>
    <t>Product name</t>
  </si>
  <si>
    <t>Monocrystalline Silicon for Plate Shaped Solar Cell</t>
  </si>
  <si>
    <t>Monocrystalline silicon for the production of solar cells in the form of a cylinder</t>
  </si>
  <si>
    <t>Photo, sketch</t>
  </si>
  <si>
    <t>Finished product properties:</t>
  </si>
  <si>
    <t>Crystalline silicon is the main form in which silicon is used in the production of photovoltaic converters and solid-state electronic devices using planar technology. The use of silicon in the form of thin films of crystalline and amorphous structure on various substrates is actively developing.</t>
  </si>
  <si>
    <t>Solar — grade silicon (so-called "solar silicon") - silicon with a silicon content of more than 99.99 % by weight, with average values of the lifetime of non-equilibrium carriers and resistivity (up to 25 microseconds and up to 10 ohms * cm·, used for the production of photovoltaic converters (solar cells); Externally, silicon monocrystalline plates look like thin disks of dark gray color, with at least one side polished to a mirror shine</t>
  </si>
  <si>
    <t>Plates with diameters from 25 to 200 mm and a thickness of 1-10 mm are made of high-quality single-crystal silicon grown by the Czochralski method or by the zone melting method. (in the calculations, a plate with a diameter of 200 mm and a thickness of 5 mm is taken)</t>
  </si>
  <si>
    <t>Area of application</t>
  </si>
  <si>
    <t xml:space="preserve">Production of Photovoltaic converters (solar panels)
Converter                                                                                                                               </t>
  </si>
  <si>
    <t>Forms of packaging and transportation</t>
  </si>
  <si>
    <t>Monocrystalline silicon wafers are packed in standard containers of 25 wafers. Thin wafers can be packed in individual containers. All containers are packed by manufacturers in clean rooms of at least ISO 5 and placed in a metallized bag that protects against moisture and harmful gases contained in the atmosphere.
The shelf life of the plates is unlimited if stored in an inert environment. Plates are stored in special cabinets filled with nitrogen and at low air humidity. The plates are transported in accordance with the rules for the transportation of fragile goods.</t>
  </si>
  <si>
    <t>Availability of standardization documents (GOSTs, TUs and other TN VED code)</t>
  </si>
  <si>
    <t>GOST 19658-81 Monocrystalline silicon in ingots, in the form of a cylinder, containing 99, 99MAS% silicon, TN VED code 2804 61</t>
  </si>
  <si>
    <t>Other properties</t>
  </si>
  <si>
    <t>Similar product manufacturers, brands and trademarks</t>
  </si>
  <si>
    <t>Wholesale prices for finished products on the market on average $ / package (25pcs)</t>
  </si>
  <si>
    <t>Total design capacity, qty. / in year</t>
  </si>
  <si>
    <t>Revenue at full capacity, $ per year</t>
  </si>
  <si>
    <t>Demand</t>
  </si>
  <si>
    <t>List of consumers of a product or service</t>
  </si>
  <si>
    <t>Manufacturers of Photovoltaic Converters (Solar Panels)</t>
  </si>
  <si>
    <t>Projected production volume of solar panels, pcs</t>
  </si>
  <si>
    <t>Solar panel consumption (2019), m2</t>
  </si>
  <si>
    <t>The demand for the products of the project, tons</t>
  </si>
  <si>
    <t>The demand for the products of the project, $</t>
  </si>
  <si>
    <t>Additional analysis of statistical information (import / export, production volume, price statistics, etc.) in Uzbekistan</t>
  </si>
  <si>
    <t>Name</t>
  </si>
  <si>
    <t>2017 Year</t>
  </si>
  <si>
    <t>2018 Year</t>
  </si>
  <si>
    <t>2019 Year</t>
  </si>
  <si>
    <t>The volume of imports of project products (Uzbekistan), thousand $, (for the forecast of import substitution)</t>
  </si>
  <si>
    <t>The volume of exports of products of the project (Uzbekistan). $ (to identify foreign importers)</t>
  </si>
  <si>
    <t>What benefits and preferences, as well as laws and regulations, apply to the project</t>
  </si>
  <si>
    <t>Preferences and benefits for producers, including exemption from tax and customs duties for up to 10 years, depending on the amount of investment. For the purposes of a conservative approach, all taxes are taken into account in the calculations</t>
  </si>
  <si>
    <t>Additional analysis of statistical information (import/export) in the CIS countries, short market volumes for the project under consideration, all initial data for the calculation:</t>
  </si>
  <si>
    <t>Countries</t>
  </si>
  <si>
    <t>On average</t>
  </si>
  <si>
    <t>2017 year</t>
  </si>
  <si>
    <t>2018 year</t>
  </si>
  <si>
    <t>2019 year</t>
  </si>
  <si>
    <t>Kazakhstan imports, thousand $</t>
  </si>
  <si>
    <t>Russia import, thousand $</t>
  </si>
  <si>
    <t>Belarus import,thousand $</t>
  </si>
  <si>
    <t>Ukraine import, thousand $</t>
  </si>
  <si>
    <t>Laws, regulations, duties and benefits</t>
  </si>
  <si>
    <t>The demand in this market, $million</t>
  </si>
  <si>
    <t>Findings</t>
  </si>
  <si>
    <t>Total volume of demand (export/domestic market), $</t>
  </si>
  <si>
    <t>Sales plan (export/local market),  %</t>
  </si>
  <si>
    <t>Share of project sales in the market, %</t>
  </si>
  <si>
    <t>Equipment</t>
  </si>
  <si>
    <t>The leading manufacturers of the project, the existing advanced technology etc. overview</t>
  </si>
  <si>
    <t>Italy, China, Russia</t>
  </si>
  <si>
    <t>Examples of commercial offers for equipment</t>
  </si>
  <si>
    <t>Productivity , (tons / year)</t>
  </si>
  <si>
    <t>The cost of a set of equipment, $</t>
  </si>
  <si>
    <t>The contacts provider, the website, a link on the Internet</t>
  </si>
  <si>
    <t>Brief description of the technological process of manufacturing GP in the proposed equipment</t>
  </si>
  <si>
    <t>Growing single crystals by pulling them up from the free surface of a large volume of the melt with the initiation of the beginning of crystallization by bringing a seed crystal (or several crystals) of a given structure and crystallographic orientation into contact with the free surface of the melt.</t>
  </si>
  <si>
    <t>The list of raw materials and its consumption, the recipe (losses of raw materials) to get GP (per unit, for a certain volume) on this equipment</t>
  </si>
  <si>
    <t>Silicon single crystal, a preliminary alloy</t>
  </si>
  <si>
    <t>The list of energy resources (electricity, fuel, water, etc.) and its consumption during the operation of the equipment for obtaining SOE</t>
  </si>
  <si>
    <t>Electricity, water, etc.</t>
  </si>
  <si>
    <t>The area of the building, the structure necessary for the placement of this equipment, sq. m.</t>
  </si>
  <si>
    <t>The number of employees per shift (per day, per season) during the operation of this equipment</t>
  </si>
  <si>
    <t>Information about the selected hardware</t>
  </si>
  <si>
    <t>The line consists of</t>
  </si>
  <si>
    <t xml:space="preserve">
1. LDURIF-85 silicon single crystal growth furnace
2.LGUF-1046 Silicon single Crystal Cutting machine
3. Roller mill cutting silicon single crystals in the form of a cylinder LDUQNMTF08</t>
  </si>
  <si>
    <t>Guaranteed productivity, tons per year,</t>
  </si>
  <si>
    <t>Country of origin of the equipment</t>
  </si>
  <si>
    <t>China</t>
  </si>
  <si>
    <t>Total cost of a set of equipment</t>
  </si>
  <si>
    <t>The occupied area of the equipment, sq. m.</t>
  </si>
  <si>
    <t>Delivery time and commissioning of equipment, months.</t>
  </si>
  <si>
    <t>List of equipment purchased on the local market</t>
  </si>
  <si>
    <t>Transformer, trolleys, transport, etc.</t>
  </si>
  <si>
    <t>Raw materials and resources</t>
  </si>
  <si>
    <t>Name list of main raw materials, materials, packaging</t>
  </si>
  <si>
    <t>Bags for packaging of 50 kg</t>
  </si>
  <si>
    <t>Sources of raw materials (local or imported)</t>
  </si>
  <si>
    <t>Local</t>
  </si>
  <si>
    <t>Name of the raw material source region, examples.</t>
  </si>
  <si>
    <t>Ltd Best Technologi-ru (Karmaninskoye field (16 km SW, Navoi) reserves of 40 million tons and Azkamarskoye field (12 km SW, Kyzyltepa railway station) reserves of 2.6 million tons), etc.</t>
  </si>
  <si>
    <t>RECIPE % (Short recipe for raw material consumption, gr/ piece of finished products)</t>
  </si>
  <si>
    <t>List of energy resources, units of ed.</t>
  </si>
  <si>
    <t>Electric power,kW</t>
  </si>
  <si>
    <t>Water, cubic meters.</t>
  </si>
  <si>
    <t>Natural gas, cubic meters.</t>
  </si>
  <si>
    <t>Fuel, tons</t>
  </si>
  <si>
    <t>Other</t>
  </si>
  <si>
    <t>Demand for energy resources per year</t>
  </si>
  <si>
    <t>No</t>
  </si>
  <si>
    <t>Таrrifs, $</t>
  </si>
  <si>
    <t>Region of placement</t>
  </si>
  <si>
    <t>Legal address of the project</t>
  </si>
  <si>
    <t>To be clarified</t>
  </si>
  <si>
    <t>Availability of raw materials</t>
  </si>
  <si>
    <t>Availability of engineering infrastructure facilities (ready-made building, gas, electricity, water, etc.)</t>
  </si>
  <si>
    <t>Availability of road infrastructure (railway, auto roads, etc.)</t>
  </si>
  <si>
    <t>Other parameters of the location of the project</t>
  </si>
  <si>
    <t>Existing buildings and other fixed assets</t>
  </si>
  <si>
    <t>The footprint of the project, Ha, including:</t>
  </si>
  <si>
    <t>Area of industrial buildings and structures</t>
  </si>
  <si>
    <t>The area of the territory adjacent to the buildings</t>
  </si>
  <si>
    <t>Economic efficiency</t>
  </si>
  <si>
    <t>The cost of the project, $, including</t>
  </si>
  <si>
    <t>Indicators</t>
  </si>
  <si>
    <t>Costs in national currency</t>
  </si>
  <si>
    <t>The cost in foreign currency</t>
  </si>
  <si>
    <t>Total</t>
  </si>
  <si>
    <t>Structure</t>
  </si>
  <si>
    <t>Loan/Credits</t>
  </si>
  <si>
    <t>Local investor</t>
  </si>
  <si>
    <t>Foreign investor</t>
  </si>
  <si>
    <t>Projecting</t>
  </si>
  <si>
    <t>Buildings, structures, land</t>
  </si>
  <si>
    <t>Basic equipment</t>
  </si>
  <si>
    <t>Auxiliary equipment</t>
  </si>
  <si>
    <t>Transportation costs, installation supervision, training</t>
  </si>
  <si>
    <t>Other fixed assets</t>
  </si>
  <si>
    <t>Total Fixed Assets</t>
  </si>
  <si>
    <t>Stocks of raw materials and supplies (3 months)</t>
  </si>
  <si>
    <t>Financial costs</t>
  </si>
  <si>
    <t>TOTAL INITIAL COST OF THE PROJECT</t>
  </si>
  <si>
    <t>Direct investment, $ including:</t>
  </si>
  <si>
    <t>Contribution of a local investor (initiator), $</t>
  </si>
  <si>
    <t>Foreign investor's contribution, $</t>
  </si>
  <si>
    <t>Loans or credits, $</t>
  </si>
  <si>
    <t>Cash flows</t>
  </si>
  <si>
    <t>Years</t>
  </si>
  <si>
    <t>1st year</t>
  </si>
  <si>
    <t xml:space="preserve">2nd year </t>
  </si>
  <si>
    <t>3rd year</t>
  </si>
  <si>
    <t>4th year</t>
  </si>
  <si>
    <t>5th year</t>
  </si>
  <si>
    <t>6th year</t>
  </si>
  <si>
    <t>7th year</t>
  </si>
  <si>
    <t>8yh year</t>
  </si>
  <si>
    <t>9th year</t>
  </si>
  <si>
    <t>10 th year</t>
  </si>
  <si>
    <t>Cash inflows</t>
  </si>
  <si>
    <t>Outflows of cash</t>
  </si>
  <si>
    <t>Net cash flow</t>
  </si>
  <si>
    <t>The payback period (DPP) (month)</t>
  </si>
  <si>
    <t>Number of jobs</t>
  </si>
  <si>
    <t>Number of jobs per 1 million. $ of investment</t>
  </si>
  <si>
    <t>Tax benefits and preferences for the project</t>
  </si>
  <si>
    <t>Advantages, disadvantages and unresolved issues</t>
  </si>
  <si>
    <t>Strengths (Advantages of the project)</t>
  </si>
  <si>
    <t>State support for the industry
The availability of its own raw material base for the production of products.
High-tech products produced</t>
  </si>
  <si>
    <t>Weaknesses</t>
  </si>
  <si>
    <t>A limited number of consumers.</t>
  </si>
  <si>
    <t xml:space="preserve">Export opportunities due to high demand abroad. Opportunities to expand the product range
</t>
  </si>
  <si>
    <t>Threats (disadvantages)</t>
  </si>
  <si>
    <t>High competition 
Availability of similar products on the market</t>
  </si>
  <si>
    <t>Outstanding issues and necessary measures:</t>
  </si>
  <si>
    <t>It is necessary to find a voluntary initiator of the project with sufficient equity in the form of the building, construction work, payment of part of the auxiliary equipment, stock of raw materials and design of the POI</t>
  </si>
  <si>
    <t>It is necessary to find a place for the implementation of the project with municipal and road infrastructure</t>
  </si>
  <si>
    <t>It is necessary to find a partner (including a foreign investor) interested in participating in the project with investments to pay for the cost of equipment and its delivery, training of personnel and financial costs.</t>
  </si>
  <si>
    <t>To open financing, it is necessary to develop and approve the POI and select suppliers of equipment, construction works, raw materials and materials and conclude contracts with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</si>
</sst>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409]#,##0"/>
    <numFmt numFmtId="166" formatCode="[$$-409]#,##0_ ;[Red]\-[$$-409]#,##0\ "/>
    <numFmt numFmtId="167" formatCode="#,##0.0;[Red]\-#,##0.0"/>
    <numFmt numFmtId="168" formatCode="[$$-409]#,##0.00"/>
    <numFmt numFmtId="169" formatCode="0.0"/>
  </numFmts>
  <fonts count="56">
    <font>
      <sz val="10"/>
      <name val="MS Sans Serif"/>
    </font>
    <font>
      <sz val="11"/>
      <color theme="1"/>
      <name val="Calibri"/>
      <family val="2"/>
      <charset val="204"/>
      <scheme val="minor"/>
    </font>
    <font>
      <sz val="11"/>
      <color theme="1"/>
      <name val="Calibri"/>
      <family val="2"/>
      <scheme val="minor"/>
    </font>
    <font>
      <sz val="11"/>
      <color theme="1"/>
      <name val="Montserrat"/>
    </font>
    <font>
      <sz val="14"/>
      <color theme="1"/>
      <name val="Montserrat"/>
      <charset val="204"/>
    </font>
    <font>
      <b/>
      <sz val="14"/>
      <color rgb="FFFF0000"/>
      <name val="Montserrat"/>
    </font>
    <font>
      <sz val="14"/>
      <color theme="1"/>
      <name val="Montserrat"/>
    </font>
    <font>
      <b/>
      <sz val="14"/>
      <color rgb="FFFF0000"/>
      <name val="Montserrat"/>
      <charset val="204"/>
    </font>
    <font>
      <sz val="11"/>
      <color theme="1"/>
      <name val="Montserrat"/>
      <charset val="204"/>
    </font>
    <font>
      <b/>
      <sz val="24"/>
      <color theme="1"/>
      <name val="Montserrat"/>
      <charset val="204"/>
    </font>
    <font>
      <b/>
      <sz val="24"/>
      <color theme="1"/>
      <name val="Algerian"/>
      <family val="5"/>
    </font>
    <font>
      <b/>
      <i/>
      <sz val="14"/>
      <color theme="1"/>
      <name val="Arial Black"/>
      <family val="2"/>
      <charset val="204"/>
    </font>
    <font>
      <b/>
      <sz val="18"/>
      <color theme="5" tint="-0.499984740745262"/>
      <name val="Montserrat"/>
      <charset val="204"/>
    </font>
    <font>
      <b/>
      <sz val="11"/>
      <color theme="1"/>
      <name val="Montserrat"/>
    </font>
    <font>
      <b/>
      <sz val="14"/>
      <color theme="1"/>
      <name val="Montserrat"/>
      <charset val="204"/>
    </font>
    <font>
      <sz val="14"/>
      <color theme="5" tint="-0.499984740745262"/>
      <name val="Montserrat"/>
      <charset val="204"/>
    </font>
    <font>
      <b/>
      <i/>
      <sz val="11"/>
      <color rgb="FFFF0000"/>
      <name val="Montserrat"/>
      <charset val="204"/>
    </font>
    <font>
      <i/>
      <sz val="11"/>
      <color theme="1"/>
      <name val="Montserrat"/>
      <charset val="204"/>
    </font>
    <font>
      <i/>
      <sz val="14"/>
      <color theme="5" tint="-0.499984740745262"/>
      <name val="Montserrat"/>
      <charset val="204"/>
    </font>
    <font>
      <b/>
      <i/>
      <sz val="14"/>
      <color rgb="FFFF0000"/>
      <name val="Montserrat"/>
      <charset val="204"/>
    </font>
    <font>
      <i/>
      <sz val="11"/>
      <color theme="1"/>
      <name val="Montserrat"/>
    </font>
    <font>
      <i/>
      <sz val="14"/>
      <color theme="1"/>
      <name val="Montserrat"/>
      <charset val="204"/>
    </font>
    <font>
      <sz val="7"/>
      <color theme="1"/>
      <name val="Montserrat"/>
    </font>
    <font>
      <sz val="12"/>
      <color theme="5" tint="-0.499984740745262"/>
      <name val="Montserrat"/>
      <charset val="204"/>
    </font>
    <font>
      <sz val="10"/>
      <name val="MS Sans Serif"/>
      <family val="2"/>
      <charset val="204"/>
    </font>
    <font>
      <i/>
      <sz val="9"/>
      <color theme="1"/>
      <name val="Montserrat"/>
      <charset val="204"/>
    </font>
    <font>
      <i/>
      <sz val="12"/>
      <color theme="5" tint="-0.499984740745262"/>
      <name val="Montserrat"/>
      <charset val="204"/>
    </font>
    <font>
      <i/>
      <sz val="11"/>
      <color theme="5" tint="-0.499984740745262"/>
      <name val="Montserrat"/>
      <charset val="204"/>
    </font>
    <font>
      <sz val="11"/>
      <color theme="5" tint="-0.499984740745262"/>
      <name val="Montserrat"/>
    </font>
    <font>
      <b/>
      <i/>
      <sz val="20"/>
      <color theme="1"/>
      <name val="Algerian"/>
      <family val="5"/>
    </font>
    <font>
      <b/>
      <sz val="20"/>
      <color theme="1"/>
      <name val="Algerian"/>
      <family val="5"/>
    </font>
    <font>
      <b/>
      <sz val="24"/>
      <color theme="5" tint="-0.499984740745262"/>
      <name val="Montserrat"/>
      <charset val="204"/>
    </font>
    <font>
      <b/>
      <sz val="14"/>
      <color theme="1"/>
      <name val="Montserrat"/>
    </font>
    <font>
      <sz val="14"/>
      <color theme="5" tint="-0.499984740745262"/>
      <name val="Montserrat"/>
    </font>
    <font>
      <sz val="14"/>
      <name val="Arial"/>
      <family val="2"/>
      <charset val="204"/>
    </font>
    <font>
      <i/>
      <sz val="14"/>
      <color theme="5" tint="-0.499984740745262"/>
      <name val="Montserrat"/>
    </font>
    <font>
      <b/>
      <i/>
      <sz val="14"/>
      <color rgb="FFFF0000"/>
      <name val="Montserrat"/>
    </font>
    <font>
      <i/>
      <sz val="14"/>
      <color theme="1"/>
      <name val="Montserrat"/>
    </font>
    <font>
      <i/>
      <sz val="12"/>
      <color theme="5" tint="-0.499984740745262"/>
      <name val="Montserrat"/>
    </font>
    <font>
      <sz val="10"/>
      <name val="TimesET"/>
      <charset val="204"/>
    </font>
    <font>
      <sz val="16"/>
      <name val="TimesET"/>
      <charset val="204"/>
    </font>
    <font>
      <sz val="24"/>
      <name val="TimesET"/>
      <charset val="204"/>
    </font>
    <font>
      <b/>
      <i/>
      <sz val="22"/>
      <name val="TimesET"/>
      <charset val="204"/>
    </font>
    <font>
      <b/>
      <sz val="28"/>
      <name val="TimesET"/>
      <charset val="204"/>
    </font>
    <font>
      <b/>
      <sz val="26"/>
      <name val="Arial"/>
      <family val="2"/>
      <charset val="204"/>
    </font>
    <font>
      <sz val="12"/>
      <name val="Arial"/>
      <family val="2"/>
      <charset val="204"/>
    </font>
    <font>
      <b/>
      <sz val="14"/>
      <name val="Arial"/>
      <family val="2"/>
      <charset val="204"/>
    </font>
    <font>
      <b/>
      <sz val="12"/>
      <name val="Arial"/>
      <family val="2"/>
      <charset val="204"/>
    </font>
    <font>
      <sz val="11"/>
      <name val="Arial"/>
      <family val="2"/>
      <charset val="204"/>
    </font>
    <font>
      <sz val="10"/>
      <name val="Arial"/>
      <family val="2"/>
      <charset val="204"/>
    </font>
    <font>
      <sz val="20"/>
      <name val="Arial"/>
      <family val="2"/>
      <charset val="204"/>
    </font>
    <font>
      <i/>
      <sz val="14"/>
      <name val="Arial"/>
      <family val="2"/>
      <charset val="204"/>
    </font>
    <font>
      <i/>
      <sz val="12"/>
      <name val="Arial"/>
      <family val="2"/>
      <charset val="204"/>
    </font>
    <font>
      <b/>
      <i/>
      <sz val="12"/>
      <name val="Arial"/>
      <family val="2"/>
      <charset val="204"/>
    </font>
    <font>
      <u/>
      <sz val="10"/>
      <color indexed="12"/>
      <name val="MS Sans Serif"/>
      <family val="2"/>
      <charset val="204"/>
    </font>
    <font>
      <b/>
      <sz val="10"/>
      <name val="MS Sans Serif"/>
      <charset val="204"/>
    </font>
  </fonts>
  <fills count="2">
    <fill>
      <patternFill patternType="none"/>
    </fill>
    <fill>
      <patternFill patternType="gray125"/>
    </fill>
  </fills>
  <borders count="61">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auto="1"/>
      </left>
      <right style="double">
        <color auto="1"/>
      </right>
      <top style="double">
        <color auto="1"/>
      </top>
      <bottom/>
      <diagonal/>
    </border>
    <border>
      <left style="double">
        <color indexed="64"/>
      </left>
      <right/>
      <top style="double">
        <color indexed="64"/>
      </top>
      <bottom style="thin">
        <color indexed="64"/>
      </bottom>
      <diagonal/>
    </border>
    <border>
      <left/>
      <right/>
      <top style="double">
        <color auto="1"/>
      </top>
      <bottom style="thin">
        <color indexed="64"/>
      </bottom>
      <diagonal/>
    </border>
    <border>
      <left/>
      <right style="thin">
        <color indexed="64"/>
      </right>
      <top style="double">
        <color auto="1"/>
      </top>
      <bottom style="thin">
        <color indexed="64"/>
      </bottom>
      <diagonal/>
    </border>
    <border>
      <left style="thin">
        <color indexed="64"/>
      </left>
      <right/>
      <top style="double">
        <color indexed="64"/>
      </top>
      <bottom style="thin">
        <color indexed="64"/>
      </bottom>
      <diagonal/>
    </border>
    <border>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style="thin">
        <color indexed="64"/>
      </left>
      <right style="thin">
        <color indexed="64"/>
      </right>
      <top style="double">
        <color indexed="64"/>
      </top>
      <bottom style="thin">
        <color indexed="64"/>
      </bottom>
      <diagonal/>
    </border>
    <border>
      <left style="thin">
        <color auto="1"/>
      </left>
      <right style="double">
        <color auto="1"/>
      </right>
      <top style="double">
        <color auto="1"/>
      </top>
      <bottom style="thin">
        <color auto="1"/>
      </bottom>
      <diagonal/>
    </border>
    <border>
      <left style="medium">
        <color indexed="64"/>
      </left>
      <right style="medium">
        <color indexed="64"/>
      </right>
      <top/>
      <bottom/>
      <diagonal/>
    </border>
    <border>
      <left style="double">
        <color auto="1"/>
      </left>
      <right style="double">
        <color auto="1"/>
      </right>
      <top/>
      <bottom/>
      <diagonal/>
    </border>
    <border>
      <left style="double">
        <color auto="1"/>
      </left>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top style="thin">
        <color indexed="64"/>
      </top>
      <bottom style="double">
        <color indexed="64"/>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style="thin">
        <color indexed="64"/>
      </bottom>
      <diagonal/>
    </border>
    <border>
      <left/>
      <right/>
      <top/>
      <bottom style="thin">
        <color indexed="64"/>
      </bottom>
      <diagonal/>
    </border>
    <border>
      <left/>
      <right style="thin">
        <color auto="1"/>
      </right>
      <top/>
      <bottom style="thin">
        <color auto="1"/>
      </bottom>
      <diagonal/>
    </border>
    <border>
      <left style="double">
        <color auto="1"/>
      </left>
      <right/>
      <top style="thin">
        <color auto="1"/>
      </top>
      <bottom/>
      <diagonal/>
    </border>
    <border>
      <left/>
      <right/>
      <top style="thin">
        <color auto="1"/>
      </top>
      <bottom/>
      <diagonal/>
    </border>
    <border>
      <left/>
      <right style="thin">
        <color auto="1"/>
      </right>
      <top style="thin">
        <color auto="1"/>
      </top>
      <bottom/>
      <diagonal/>
    </border>
    <border>
      <left style="double">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top style="thin">
        <color auto="1"/>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double">
        <color auto="1"/>
      </left>
      <right/>
      <top/>
      <bottom/>
      <diagonal/>
    </border>
    <border>
      <left/>
      <right style="double">
        <color auto="1"/>
      </right>
      <top/>
      <bottom/>
      <diagonal/>
    </border>
    <border>
      <left/>
      <right style="double">
        <color auto="1"/>
      </right>
      <top/>
      <bottom style="double">
        <color auto="1"/>
      </bottom>
      <diagonal/>
    </border>
  </borders>
  <cellStyleXfs count="7">
    <xf numFmtId="0" fontId="0" fillId="0" borderId="0"/>
    <xf numFmtId="40" fontId="24" fillId="0" borderId="0" applyFont="0" applyFill="0" applyBorder="0" applyAlignment="0" applyProtection="0"/>
    <xf numFmtId="9" fontId="24" fillId="0" borderId="0" applyFont="0" applyFill="0" applyBorder="0" applyAlignment="0" applyProtection="0"/>
    <xf numFmtId="0" fontId="2" fillId="0" borderId="0"/>
    <xf numFmtId="0" fontId="1" fillId="0" borderId="0"/>
    <xf numFmtId="0" fontId="54" fillId="0" borderId="0" applyNumberFormat="0" applyFill="0" applyBorder="0" applyAlignment="0" applyProtection="0">
      <alignment vertical="top"/>
      <protection locked="0"/>
    </xf>
    <xf numFmtId="0" fontId="24" fillId="0" borderId="0"/>
  </cellStyleXfs>
  <cellXfs count="456">
    <xf numFmtId="0" fontId="0" fillId="0" borderId="0" xfId="0"/>
    <xf numFmtId="0" fontId="3" fillId="0" borderId="0" xfId="3" applyFont="1" applyAlignment="1">
      <alignment horizontal="left" vertical="center"/>
    </xf>
    <xf numFmtId="0" fontId="3" fillId="0" borderId="0" xfId="0" applyFont="1" applyAlignment="1">
      <alignment horizontal="left" vertical="center"/>
    </xf>
    <xf numFmtId="0" fontId="4" fillId="0" borderId="0" xfId="3" applyFont="1" applyAlignment="1">
      <alignment horizontal="left" vertical="center"/>
    </xf>
    <xf numFmtId="0" fontId="4" fillId="0" borderId="0" xfId="3" applyFont="1" applyAlignment="1">
      <alignment horizontal="center" vertical="center"/>
    </xf>
    <xf numFmtId="0" fontId="5" fillId="0" borderId="0" xfId="3" applyFont="1" applyAlignment="1">
      <alignment horizontal="left" vertical="center"/>
    </xf>
    <xf numFmtId="0" fontId="6" fillId="0" borderId="0" xfId="3" applyFont="1" applyAlignment="1">
      <alignment horizontal="left" vertical="center"/>
    </xf>
    <xf numFmtId="14" fontId="3" fillId="0" borderId="0" xfId="3" applyNumberFormat="1" applyFont="1" applyAlignment="1">
      <alignment horizontal="left" vertical="center"/>
    </xf>
    <xf numFmtId="0" fontId="7" fillId="0" borderId="0" xfId="3" applyFont="1" applyAlignment="1">
      <alignment horizontal="left" vertical="center"/>
    </xf>
    <xf numFmtId="0" fontId="8" fillId="0" borderId="0" xfId="3" applyFont="1" applyAlignment="1">
      <alignment horizontal="left" vertical="center"/>
    </xf>
    <xf numFmtId="14" fontId="8" fillId="0" borderId="0" xfId="3" applyNumberFormat="1" applyFont="1" applyAlignment="1">
      <alignment horizontal="left" vertical="center"/>
    </xf>
    <xf numFmtId="0" fontId="9" fillId="0" borderId="0" xfId="3" applyFont="1" applyAlignment="1">
      <alignment horizontal="center" vertical="center"/>
    </xf>
    <xf numFmtId="0" fontId="13" fillId="0" borderId="1" xfId="3" applyFont="1" applyBorder="1" applyAlignment="1">
      <alignment horizontal="left" vertical="center" wrapText="1"/>
    </xf>
    <xf numFmtId="0" fontId="3" fillId="0" borderId="0" xfId="3" applyFont="1" applyAlignment="1">
      <alignment horizontal="left" vertical="center" wrapText="1"/>
    </xf>
    <xf numFmtId="0" fontId="13" fillId="0" borderId="5" xfId="3" applyFont="1" applyBorder="1" applyAlignment="1">
      <alignment horizontal="left" vertical="center" wrapText="1"/>
    </xf>
    <xf numFmtId="0" fontId="14" fillId="0" borderId="5" xfId="3" applyFont="1" applyBorder="1" applyAlignment="1">
      <alignment horizontal="left" vertical="center" wrapText="1"/>
    </xf>
    <xf numFmtId="0" fontId="13" fillId="0" borderId="9" xfId="3" applyFont="1" applyBorder="1" applyAlignment="1">
      <alignment horizontal="left" vertical="center" wrapText="1"/>
    </xf>
    <xf numFmtId="0" fontId="16" fillId="0" borderId="5" xfId="3" applyFont="1" applyBorder="1" applyAlignment="1">
      <alignment horizontal="center" vertical="center" wrapText="1"/>
    </xf>
    <xf numFmtId="0" fontId="17" fillId="0" borderId="5" xfId="3" applyFont="1" applyBorder="1" applyAlignment="1">
      <alignment horizontal="center" vertical="center" wrapText="1"/>
    </xf>
    <xf numFmtId="0" fontId="18" fillId="0" borderId="5"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19" fillId="0" borderId="5" xfId="3" applyFont="1" applyBorder="1" applyAlignment="1">
      <alignment horizontal="center" vertical="center" wrapText="1"/>
    </xf>
    <xf numFmtId="0" fontId="20" fillId="0" borderId="0" xfId="3" applyFont="1" applyAlignment="1">
      <alignment horizontal="left" vertical="center" wrapText="1"/>
    </xf>
    <xf numFmtId="0" fontId="3" fillId="0" borderId="0" xfId="3" applyFont="1" applyAlignment="1">
      <alignment horizontal="left" vertical="top" wrapText="1"/>
    </xf>
    <xf numFmtId="0" fontId="13" fillId="0" borderId="5" xfId="3" applyFont="1" applyBorder="1" applyAlignment="1">
      <alignment vertical="center" wrapText="1"/>
    </xf>
    <xf numFmtId="0" fontId="14" fillId="0" borderId="5" xfId="3" applyFont="1" applyBorder="1" applyAlignment="1">
      <alignment vertical="center" wrapText="1"/>
    </xf>
    <xf numFmtId="0" fontId="17" fillId="0" borderId="38" xfId="3" applyFont="1" applyBorder="1" applyAlignment="1">
      <alignment horizontal="center" vertical="center" wrapText="1"/>
    </xf>
    <xf numFmtId="0" fontId="26" fillId="0" borderId="38" xfId="3" applyFont="1" applyBorder="1" applyAlignment="1">
      <alignment horizontal="center" vertical="center" wrapText="1"/>
    </xf>
    <xf numFmtId="0" fontId="3" fillId="0" borderId="0" xfId="3" applyFont="1" applyAlignment="1">
      <alignment horizontal="center" vertical="center"/>
    </xf>
    <xf numFmtId="0" fontId="28" fillId="0" borderId="0" xfId="3" applyFont="1" applyAlignment="1">
      <alignment horizontal="left" vertical="center"/>
    </xf>
    <xf numFmtId="14" fontId="28" fillId="0" borderId="0" xfId="3" applyNumberFormat="1" applyFont="1" applyAlignment="1">
      <alignment horizontal="left" vertical="center"/>
    </xf>
    <xf numFmtId="0" fontId="32" fillId="0" borderId="5" xfId="3" applyFont="1" applyBorder="1" applyAlignment="1">
      <alignment horizontal="left" vertical="center" wrapText="1"/>
    </xf>
    <xf numFmtId="0" fontId="35" fillId="0" borderId="5" xfId="3" applyFont="1" applyBorder="1" applyAlignment="1">
      <alignment horizontal="center" vertical="center" wrapText="1"/>
    </xf>
    <xf numFmtId="0" fontId="36" fillId="0" borderId="5" xfId="3" applyFont="1" applyBorder="1" applyAlignment="1">
      <alignment horizontal="center" vertical="center" wrapText="1"/>
    </xf>
    <xf numFmtId="0" fontId="32" fillId="0" borderId="5" xfId="3" applyFont="1" applyBorder="1" applyAlignment="1">
      <alignment vertical="center" wrapText="1"/>
    </xf>
    <xf numFmtId="0" fontId="38" fillId="0" borderId="38" xfId="3" applyFont="1" applyBorder="1" applyAlignment="1">
      <alignment horizontal="center" vertical="center" wrapText="1"/>
    </xf>
    <xf numFmtId="0" fontId="39" fillId="0" borderId="0" xfId="6" applyFont="1" applyAlignment="1">
      <alignment vertical="top"/>
    </xf>
    <xf numFmtId="0" fontId="40" fillId="0" borderId="0" xfId="6" applyFont="1" applyAlignment="1">
      <alignment horizontal="right"/>
    </xf>
    <xf numFmtId="0" fontId="39" fillId="0" borderId="0" xfId="6" applyFont="1"/>
    <xf numFmtId="40" fontId="39" fillId="0" borderId="0" xfId="6" applyNumberFormat="1" applyFont="1"/>
    <xf numFmtId="0" fontId="39" fillId="0" borderId="11" xfId="6" applyFont="1" applyBorder="1" applyAlignment="1">
      <alignment vertical="top"/>
    </xf>
    <xf numFmtId="0" fontId="45" fillId="0" borderId="11" xfId="4" applyFont="1" applyBorder="1" applyAlignment="1">
      <alignment vertical="center" wrapText="1"/>
    </xf>
    <xf numFmtId="0" fontId="47" fillId="0" borderId="27" xfId="4" applyFont="1" applyBorder="1" applyAlignment="1">
      <alignment vertical="center" wrapText="1"/>
    </xf>
    <xf numFmtId="0" fontId="48" fillId="0" borderId="11" xfId="4" applyFont="1" applyBorder="1" applyAlignment="1">
      <alignment horizontal="left" vertical="center" wrapText="1"/>
    </xf>
    <xf numFmtId="0" fontId="45" fillId="0" borderId="11" xfId="4" applyFont="1" applyBorder="1" applyAlignment="1">
      <alignment horizontal="left" vertical="center" wrapText="1"/>
    </xf>
    <xf numFmtId="0" fontId="39" fillId="0" borderId="0" xfId="6" applyFont="1" applyAlignment="1">
      <alignment horizontal="left" vertical="center"/>
    </xf>
    <xf numFmtId="40" fontId="39" fillId="0" borderId="0" xfId="1" applyFont="1"/>
    <xf numFmtId="0" fontId="34" fillId="0" borderId="11" xfId="4" applyFont="1" applyBorder="1" applyAlignment="1">
      <alignment horizontal="center" vertical="center" wrapText="1"/>
    </xf>
    <xf numFmtId="0" fontId="45" fillId="0" borderId="11" xfId="4" applyFont="1" applyBorder="1" applyAlignment="1">
      <alignment horizontal="center" vertical="center" wrapText="1"/>
    </xf>
    <xf numFmtId="0" fontId="48" fillId="0" borderId="11" xfId="4" applyFont="1" applyBorder="1" applyAlignment="1">
      <alignment horizontal="right" vertical="center" wrapText="1"/>
    </xf>
    <xf numFmtId="40" fontId="45" fillId="0" borderId="11" xfId="1" applyFont="1" applyBorder="1" applyAlignment="1">
      <alignment horizontal="center" vertical="center" wrapText="1"/>
    </xf>
    <xf numFmtId="4" fontId="45" fillId="0" borderId="11" xfId="4" applyNumberFormat="1" applyFont="1" applyBorder="1" applyAlignment="1">
      <alignment horizontal="center" vertical="center" wrapText="1"/>
    </xf>
    <xf numFmtId="40" fontId="47" fillId="0" borderId="11" xfId="1" applyFont="1" applyBorder="1" applyAlignment="1">
      <alignment horizontal="center" vertical="center" wrapText="1"/>
    </xf>
    <xf numFmtId="38" fontId="45" fillId="0" borderId="11" xfId="1" applyNumberFormat="1" applyFont="1" applyBorder="1" applyAlignment="1">
      <alignment horizontal="center" vertical="center" wrapText="1"/>
    </xf>
    <xf numFmtId="0" fontId="49" fillId="0" borderId="11" xfId="4" applyFont="1" applyBorder="1" applyAlignment="1">
      <alignment horizontal="center" vertical="center" wrapText="1"/>
    </xf>
    <xf numFmtId="38" fontId="49" fillId="0" borderId="11" xfId="1" applyNumberFormat="1" applyFont="1" applyBorder="1" applyAlignment="1">
      <alignment vertical="center" wrapText="1"/>
    </xf>
    <xf numFmtId="9" fontId="49" fillId="0" borderId="11" xfId="4" applyNumberFormat="1" applyFont="1" applyBorder="1" applyAlignment="1">
      <alignment horizontal="center" vertical="center" wrapText="1"/>
    </xf>
    <xf numFmtId="38" fontId="34" fillId="0" borderId="11" xfId="1" applyNumberFormat="1" applyFont="1" applyBorder="1" applyAlignment="1">
      <alignment vertical="center" wrapText="1"/>
    </xf>
    <xf numFmtId="40" fontId="34" fillId="0" borderId="11" xfId="1" applyFont="1" applyBorder="1" applyAlignment="1">
      <alignment horizontal="center" vertical="center" wrapText="1"/>
    </xf>
    <xf numFmtId="0" fontId="39" fillId="0" borderId="11" xfId="6" applyFont="1" applyBorder="1"/>
    <xf numFmtId="38" fontId="34" fillId="0" borderId="11" xfId="1" applyNumberFormat="1" applyFont="1" applyBorder="1" applyAlignment="1">
      <alignment horizontal="center" vertical="center" wrapText="1"/>
    </xf>
    <xf numFmtId="169" fontId="34" fillId="0" borderId="11" xfId="4" applyNumberFormat="1" applyFont="1" applyBorder="1" applyAlignment="1">
      <alignment horizontal="center" vertical="center" wrapText="1"/>
    </xf>
    <xf numFmtId="0" fontId="34" fillId="0" borderId="11" xfId="4" applyFont="1" applyBorder="1" applyAlignment="1">
      <alignment horizontal="right" vertical="center" wrapText="1"/>
    </xf>
    <xf numFmtId="40" fontId="45" fillId="0" borderId="11" xfId="1" applyFont="1" applyBorder="1" applyAlignment="1">
      <alignment vertical="center" wrapText="1"/>
    </xf>
    <xf numFmtId="2" fontId="45" fillId="0" borderId="11" xfId="4" applyNumberFormat="1" applyFont="1" applyBorder="1" applyAlignment="1">
      <alignment horizontal="center" vertical="center" wrapText="1"/>
    </xf>
    <xf numFmtId="0" fontId="45" fillId="0" borderId="11" xfId="4" applyFont="1" applyBorder="1" applyAlignment="1">
      <alignment horizontal="right" vertical="center" wrapText="1"/>
    </xf>
    <xf numFmtId="0" fontId="39" fillId="0" borderId="0" xfId="6" applyFont="1" applyAlignment="1">
      <alignment horizontal="left"/>
    </xf>
    <xf numFmtId="165" fontId="48" fillId="0" borderId="11" xfId="1" applyNumberFormat="1" applyFont="1" applyBorder="1" applyAlignment="1">
      <alignment horizontal="center" vertical="center" wrapText="1"/>
    </xf>
    <xf numFmtId="9" fontId="45" fillId="0" borderId="11" xfId="2" applyFont="1" applyBorder="1" applyAlignment="1">
      <alignment horizontal="center" vertical="center" wrapText="1"/>
    </xf>
    <xf numFmtId="9" fontId="34" fillId="0" borderId="11" xfId="2" applyFont="1" applyBorder="1" applyAlignment="1">
      <alignment horizontal="center" vertical="center" wrapText="1"/>
    </xf>
    <xf numFmtId="164" fontId="34" fillId="0" borderId="11" xfId="2" applyNumberFormat="1" applyFont="1" applyBorder="1" applyAlignment="1">
      <alignment horizontal="center" vertical="center" wrapText="1"/>
    </xf>
    <xf numFmtId="38" fontId="48" fillId="0" borderId="11" xfId="1" applyNumberFormat="1" applyFont="1" applyBorder="1" applyAlignment="1">
      <alignment horizontal="center" vertical="center" wrapText="1"/>
    </xf>
    <xf numFmtId="0" fontId="39" fillId="0" borderId="58" xfId="6" applyFont="1" applyBorder="1" applyAlignment="1">
      <alignment horizontal="center" vertical="top"/>
    </xf>
    <xf numFmtId="0" fontId="39" fillId="0" borderId="50" xfId="6" applyFont="1" applyBorder="1" applyAlignment="1">
      <alignment horizontal="center" vertical="top"/>
    </xf>
    <xf numFmtId="0" fontId="39" fillId="0" borderId="0" xfId="6" applyFont="1" applyAlignment="1">
      <alignment horizontal="center" vertical="top"/>
    </xf>
    <xf numFmtId="0" fontId="0" fillId="0" borderId="0" xfId="0" applyAlignment="1">
      <alignment vertical="top"/>
    </xf>
    <xf numFmtId="0" fontId="55" fillId="0" borderId="0" xfId="0" applyFont="1" applyAlignment="1">
      <alignment vertical="top"/>
    </xf>
    <xf numFmtId="0" fontId="55" fillId="0" borderId="0" xfId="0" applyFont="1"/>
    <xf numFmtId="0" fontId="0" fillId="0" borderId="11" xfId="0" applyBorder="1" applyAlignment="1">
      <alignment horizontal="center" vertical="top" wrapText="1"/>
    </xf>
    <xf numFmtId="0" fontId="0" fillId="0" borderId="11" xfId="0" applyBorder="1" applyAlignment="1">
      <alignment horizontal="center" vertical="center" wrapText="1"/>
    </xf>
    <xf numFmtId="0" fontId="0" fillId="0" borderId="0" xfId="0" applyAlignment="1">
      <alignment horizontal="center" vertical="center" wrapText="1"/>
    </xf>
    <xf numFmtId="0" fontId="4" fillId="0" borderId="20" xfId="3" applyFont="1" applyBorder="1" applyAlignment="1">
      <alignment horizontal="center" vertical="center" wrapText="1"/>
    </xf>
    <xf numFmtId="0" fontId="4" fillId="0" borderId="21" xfId="3" applyFont="1" applyBorder="1" applyAlignment="1">
      <alignment horizontal="center" vertical="center" wrapText="1"/>
    </xf>
    <xf numFmtId="0" fontId="4" fillId="0" borderId="22" xfId="3" applyFont="1" applyBorder="1" applyAlignment="1">
      <alignment horizontal="center" vertical="center" wrapText="1"/>
    </xf>
    <xf numFmtId="0" fontId="4" fillId="0" borderId="17" xfId="3" applyFont="1" applyBorder="1" applyAlignment="1">
      <alignment horizontal="center" vertical="center" wrapText="1"/>
    </xf>
    <xf numFmtId="0" fontId="17" fillId="0" borderId="36" xfId="3" applyFont="1" applyBorder="1" applyAlignment="1">
      <alignment horizontal="left" vertical="center" wrapText="1"/>
    </xf>
    <xf numFmtId="0" fontId="17" fillId="0" borderId="37" xfId="3" applyFont="1" applyBorder="1" applyAlignment="1">
      <alignment horizontal="left" vertical="center" wrapText="1"/>
    </xf>
    <xf numFmtId="38" fontId="25" fillId="0" borderId="36" xfId="1" applyNumberFormat="1" applyFont="1" applyBorder="1" applyAlignment="1">
      <alignment horizontal="left" vertical="center" wrapText="1"/>
    </xf>
    <xf numFmtId="38" fontId="25" fillId="0" borderId="34" xfId="1" applyNumberFormat="1" applyFont="1" applyBorder="1" applyAlignment="1">
      <alignment horizontal="left" vertical="center" wrapText="1"/>
    </xf>
    <xf numFmtId="38" fontId="25" fillId="0" borderId="37" xfId="1" applyNumberFormat="1" applyFont="1" applyBorder="1" applyAlignment="1">
      <alignment horizontal="left" vertical="center" wrapText="1"/>
    </xf>
    <xf numFmtId="0" fontId="27" fillId="0" borderId="39" xfId="3" applyFont="1" applyBorder="1" applyAlignment="1">
      <alignment horizontal="left" vertical="center" wrapText="1"/>
    </xf>
    <xf numFmtId="0" fontId="27" fillId="0" borderId="40" xfId="3" applyFont="1" applyBorder="1" applyAlignment="1">
      <alignment horizontal="left" vertical="center" wrapText="1"/>
    </xf>
    <xf numFmtId="0" fontId="21" fillId="0" borderId="39" xfId="3" applyFont="1" applyBorder="1" applyAlignment="1">
      <alignment horizontal="left" vertical="center" wrapText="1"/>
    </xf>
    <xf numFmtId="0" fontId="21" fillId="0" borderId="40" xfId="3" applyFont="1" applyBorder="1" applyAlignment="1">
      <alignment horizontal="left" vertical="center" wrapText="1"/>
    </xf>
    <xf numFmtId="38" fontId="21" fillId="0" borderId="33" xfId="1" applyNumberFormat="1" applyFont="1" applyBorder="1" applyAlignment="1">
      <alignment horizontal="center" vertical="center" wrapText="1"/>
    </xf>
    <xf numFmtId="38" fontId="21" fillId="0" borderId="34" xfId="1" applyNumberFormat="1" applyFont="1" applyBorder="1" applyAlignment="1">
      <alignment horizontal="center" vertical="center" wrapText="1"/>
    </xf>
    <xf numFmtId="38" fontId="21" fillId="0" borderId="37" xfId="1" applyNumberFormat="1" applyFont="1" applyBorder="1" applyAlignment="1">
      <alignment horizontal="center" vertical="center" wrapText="1"/>
    </xf>
    <xf numFmtId="0" fontId="13" fillId="0" borderId="14" xfId="3" applyFont="1" applyBorder="1" applyAlignment="1">
      <alignment horizontal="left" vertical="center" wrapText="1"/>
    </xf>
    <xf numFmtId="0" fontId="13" fillId="0" borderId="32" xfId="3" applyFont="1" applyBorder="1" applyAlignment="1">
      <alignment horizontal="left" vertical="center" wrapText="1"/>
    </xf>
    <xf numFmtId="0" fontId="3" fillId="0" borderId="15" xfId="3" applyFont="1" applyBorder="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4" fillId="0" borderId="5" xfId="3" applyFont="1" applyBorder="1" applyAlignment="1">
      <alignment horizontal="left" vertical="center" wrapText="1"/>
    </xf>
    <xf numFmtId="38" fontId="15" fillId="0" borderId="11" xfId="3" applyNumberFormat="1" applyFont="1" applyBorder="1" applyAlignment="1">
      <alignment horizontal="center" vertical="center" wrapText="1"/>
    </xf>
    <xf numFmtId="0" fontId="15" fillId="0" borderId="11" xfId="3" applyFont="1" applyBorder="1" applyAlignment="1">
      <alignment horizontal="center" vertical="center" wrapText="1"/>
    </xf>
    <xf numFmtId="0" fontId="15" fillId="0" borderId="30" xfId="3" applyFont="1" applyBorder="1" applyAlignment="1">
      <alignment horizontal="center" vertical="center" wrapText="1"/>
    </xf>
    <xf numFmtId="0" fontId="3" fillId="0" borderId="10" xfId="3" applyFont="1" applyBorder="1" applyAlignment="1">
      <alignment horizontal="left" vertical="center"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3" fillId="0" borderId="33" xfId="3" applyFont="1" applyBorder="1" applyAlignment="1">
      <alignment horizontal="left" vertical="center" wrapText="1"/>
    </xf>
    <xf numFmtId="0" fontId="3" fillId="0" borderId="34" xfId="3" applyFont="1" applyBorder="1" applyAlignment="1">
      <alignment horizontal="left" vertical="center" wrapText="1"/>
    </xf>
    <xf numFmtId="0" fontId="3" fillId="0" borderId="35" xfId="3" applyFont="1" applyBorder="1" applyAlignment="1">
      <alignment horizontal="left" vertical="center" wrapText="1"/>
    </xf>
    <xf numFmtId="38" fontId="3" fillId="0" borderId="36" xfId="3" applyNumberFormat="1" applyFont="1" applyBorder="1" applyAlignment="1">
      <alignment horizontal="center" vertical="center" wrapText="1"/>
    </xf>
    <xf numFmtId="38" fontId="3" fillId="0" borderId="34" xfId="3" applyNumberFormat="1" applyFont="1" applyBorder="1" applyAlignment="1">
      <alignment horizontal="center" vertical="center" wrapText="1"/>
    </xf>
    <xf numFmtId="38" fontId="3" fillId="0" borderId="37" xfId="3" applyNumberFormat="1" applyFont="1" applyBorder="1" applyAlignment="1">
      <alignment horizontal="center" vertical="center" wrapText="1"/>
    </xf>
    <xf numFmtId="0" fontId="4" fillId="0" borderId="29" xfId="3" applyFont="1" applyBorder="1" applyAlignment="1">
      <alignment horizontal="left" vertical="center" wrapText="1"/>
    </xf>
    <xf numFmtId="0" fontId="4" fillId="0" borderId="11" xfId="3" applyFont="1" applyBorder="1" applyAlignment="1">
      <alignment horizontal="left" vertical="center" wrapText="1"/>
    </xf>
    <xf numFmtId="38" fontId="3" fillId="0" borderId="18" xfId="3" applyNumberFormat="1" applyFont="1" applyBorder="1" applyAlignment="1">
      <alignment horizontal="center" vertical="center" wrapText="1"/>
    </xf>
    <xf numFmtId="38" fontId="3" fillId="0" borderId="16" xfId="3" applyNumberFormat="1" applyFont="1" applyBorder="1" applyAlignment="1">
      <alignment horizontal="center" vertical="center" wrapText="1"/>
    </xf>
    <xf numFmtId="38" fontId="3" fillId="0" borderId="19" xfId="3" applyNumberFormat="1" applyFont="1" applyBorder="1" applyAlignment="1">
      <alignment horizontal="center" vertical="center" wrapText="1"/>
    </xf>
    <xf numFmtId="0" fontId="4" fillId="0" borderId="20" xfId="3" applyFont="1" applyBorder="1" applyAlignment="1">
      <alignment horizontal="left" vertical="center" wrapText="1"/>
    </xf>
    <xf numFmtId="0" fontId="4" fillId="0" borderId="21" xfId="3" applyFont="1" applyBorder="1" applyAlignment="1">
      <alignment horizontal="left" vertical="center" wrapText="1"/>
    </xf>
    <xf numFmtId="38" fontId="15" fillId="0" borderId="21" xfId="3" applyNumberFormat="1" applyFont="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38" fontId="3" fillId="0" borderId="25" xfId="3" applyNumberFormat="1" applyFont="1" applyBorder="1" applyAlignment="1">
      <alignment horizontal="left" vertical="center" wrapText="1"/>
    </xf>
    <xf numFmtId="38" fontId="3" fillId="0" borderId="26" xfId="3" applyNumberFormat="1" applyFont="1" applyBorder="1" applyAlignment="1">
      <alignment horizontal="left" vertical="center" wrapText="1"/>
    </xf>
    <xf numFmtId="38" fontId="3" fillId="0" borderId="10" xfId="3" applyNumberFormat="1" applyFont="1" applyBorder="1" applyAlignment="1">
      <alignment horizontal="left" vertical="center" wrapText="1"/>
    </xf>
    <xf numFmtId="38" fontId="3" fillId="0" borderId="27" xfId="3" applyNumberFormat="1" applyFont="1" applyBorder="1" applyAlignment="1">
      <alignment horizontal="center" vertical="center" wrapText="1"/>
    </xf>
    <xf numFmtId="38" fontId="3" fillId="0" borderId="26" xfId="3" applyNumberFormat="1" applyFont="1" applyBorder="1" applyAlignment="1">
      <alignment horizontal="center" vertical="center" wrapText="1"/>
    </xf>
    <xf numFmtId="38" fontId="3" fillId="0" borderId="28" xfId="3" applyNumberFormat="1" applyFont="1" applyBorder="1" applyAlignment="1">
      <alignment horizontal="center" vertical="center" wrapText="1"/>
    </xf>
    <xf numFmtId="38" fontId="4" fillId="0" borderId="29" xfId="3" applyNumberFormat="1" applyFont="1" applyBorder="1" applyAlignment="1">
      <alignment horizontal="left" vertical="center" wrapText="1"/>
    </xf>
    <xf numFmtId="0" fontId="13" fillId="0" borderId="9" xfId="3" applyFont="1" applyBorder="1" applyAlignment="1">
      <alignment horizontal="left" vertical="center" wrapText="1"/>
    </xf>
    <xf numFmtId="0" fontId="13" fillId="0" borderId="14" xfId="3" applyFont="1" applyBorder="1" applyAlignment="1">
      <alignment horizontal="center" vertical="center" wrapText="1"/>
    </xf>
    <xf numFmtId="0" fontId="13" fillId="0" borderId="24" xfId="3" applyFont="1" applyBorder="1" applyAlignment="1">
      <alignment horizontal="center" vertical="center" wrapText="1"/>
    </xf>
    <xf numFmtId="0" fontId="13" fillId="0" borderId="32" xfId="3" applyFont="1" applyBorder="1" applyAlignment="1">
      <alignment horizontal="center" vertical="center" wrapText="1"/>
    </xf>
    <xf numFmtId="0" fontId="3" fillId="0" borderId="15" xfId="3" applyFont="1" applyBorder="1" applyAlignment="1">
      <alignment horizontal="left" vertical="center" wrapText="1"/>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164" fontId="3" fillId="0" borderId="6"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164" fontId="15" fillId="0" borderId="5" xfId="2" applyNumberFormat="1" applyFont="1" applyBorder="1" applyAlignment="1">
      <alignment horizontal="center" vertical="center" wrapText="1"/>
    </xf>
    <xf numFmtId="38" fontId="3" fillId="0" borderId="6" xfId="3" applyNumberFormat="1" applyFont="1" applyBorder="1" applyAlignment="1">
      <alignment horizontal="center" vertical="center" wrapText="1"/>
    </xf>
    <xf numFmtId="38" fontId="3" fillId="0" borderId="7" xfId="3" applyNumberFormat="1" applyFont="1" applyBorder="1" applyAlignment="1">
      <alignment horizontal="center" vertical="center" wrapText="1"/>
    </xf>
    <xf numFmtId="38" fontId="3" fillId="0" borderId="8" xfId="3" applyNumberFormat="1" applyFont="1" applyBorder="1" applyAlignment="1">
      <alignment horizontal="center" vertical="center" wrapText="1"/>
    </xf>
    <xf numFmtId="38" fontId="15" fillId="0" borderId="5" xfId="3" applyNumberFormat="1" applyFont="1" applyBorder="1" applyAlignment="1">
      <alignment horizontal="center" vertical="center" wrapText="1"/>
    </xf>
    <xf numFmtId="0" fontId="15" fillId="0" borderId="5" xfId="3" applyFont="1" applyBorder="1" applyAlignment="1">
      <alignment horizontal="center" vertical="center" wrapText="1"/>
    </xf>
    <xf numFmtId="40" fontId="3" fillId="0" borderId="6" xfId="3" applyNumberFormat="1" applyFont="1" applyBorder="1" applyAlignment="1">
      <alignment horizontal="center" vertical="center" wrapText="1"/>
    </xf>
    <xf numFmtId="40" fontId="3" fillId="0" borderId="7" xfId="3" applyNumberFormat="1" applyFont="1" applyBorder="1" applyAlignment="1">
      <alignment horizontal="center" vertical="center" wrapText="1"/>
    </xf>
    <xf numFmtId="40" fontId="3" fillId="0" borderId="8" xfId="3" applyNumberFormat="1" applyFont="1" applyBorder="1" applyAlignment="1">
      <alignment horizontal="center" vertical="center" wrapText="1"/>
    </xf>
    <xf numFmtId="40" fontId="15" fillId="0" borderId="5" xfId="3" applyNumberFormat="1" applyFont="1" applyBorder="1" applyAlignment="1">
      <alignment horizontal="center" vertical="center" wrapText="1"/>
    </xf>
    <xf numFmtId="38" fontId="3" fillId="0" borderId="36" xfId="3" applyNumberFormat="1" applyFont="1" applyBorder="1" applyAlignment="1">
      <alignment horizontal="left" vertical="center" wrapText="1"/>
    </xf>
    <xf numFmtId="38" fontId="3" fillId="0" borderId="35" xfId="3" applyNumberFormat="1" applyFont="1" applyBorder="1" applyAlignment="1">
      <alignment horizontal="left" vertical="center" wrapText="1"/>
    </xf>
    <xf numFmtId="38" fontId="3" fillId="0" borderId="34" xfId="3" applyNumberFormat="1" applyFont="1" applyBorder="1" applyAlignment="1">
      <alignment horizontal="left" vertical="center" wrapText="1"/>
    </xf>
    <xf numFmtId="38" fontId="3" fillId="0" borderId="37" xfId="3" applyNumberFormat="1" applyFont="1" applyBorder="1" applyAlignment="1">
      <alignment horizontal="left" vertical="center" wrapText="1"/>
    </xf>
    <xf numFmtId="38" fontId="23" fillId="0" borderId="38" xfId="3" applyNumberFormat="1" applyFont="1" applyBorder="1" applyAlignment="1">
      <alignment horizontal="center" vertical="center" wrapText="1"/>
    </xf>
    <xf numFmtId="0" fontId="23" fillId="0" borderId="39" xfId="3" applyFont="1" applyBorder="1" applyAlignment="1">
      <alignment horizontal="center" vertical="center" wrapText="1"/>
    </xf>
    <xf numFmtId="38" fontId="23" fillId="0" borderId="39" xfId="3" applyNumberFormat="1" applyFont="1" applyBorder="1" applyAlignment="1">
      <alignment horizontal="center" vertical="center" wrapText="1"/>
    </xf>
    <xf numFmtId="0" fontId="23" fillId="0" borderId="40" xfId="3" applyFont="1" applyBorder="1" applyAlignment="1">
      <alignment horizontal="center" vertical="center" wrapText="1"/>
    </xf>
    <xf numFmtId="0" fontId="3" fillId="0" borderId="10" xfId="3" applyFont="1" applyBorder="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38" fontId="3" fillId="0" borderId="33" xfId="3" applyNumberFormat="1" applyFont="1" applyBorder="1" applyAlignment="1">
      <alignment horizontal="left" vertical="center" wrapText="1"/>
    </xf>
    <xf numFmtId="0" fontId="17" fillId="0" borderId="18" xfId="3" applyFont="1" applyBorder="1" applyAlignment="1">
      <alignment horizontal="center" vertical="center" wrapText="1"/>
    </xf>
    <xf numFmtId="0" fontId="17" fillId="0" borderId="16" xfId="3" applyFont="1" applyBorder="1" applyAlignment="1">
      <alignment horizontal="center" vertical="center" wrapText="1"/>
    </xf>
    <xf numFmtId="0" fontId="17" fillId="0" borderId="19" xfId="3" applyFont="1" applyBorder="1" applyAlignment="1">
      <alignment horizontal="center" vertical="center" wrapText="1"/>
    </xf>
    <xf numFmtId="0" fontId="21" fillId="0" borderId="20" xfId="3" applyFont="1" applyBorder="1" applyAlignment="1">
      <alignment horizontal="center" vertical="center" wrapText="1"/>
    </xf>
    <xf numFmtId="0" fontId="21" fillId="0" borderId="21" xfId="3" applyFont="1" applyBorder="1" applyAlignment="1">
      <alignment horizontal="center" vertical="center" wrapText="1"/>
    </xf>
    <xf numFmtId="0" fontId="21" fillId="0" borderId="22" xfId="3" applyFont="1" applyBorder="1" applyAlignment="1">
      <alignment horizontal="center" vertical="center" wrapText="1"/>
    </xf>
    <xf numFmtId="0" fontId="4" fillId="0" borderId="5" xfId="3" applyFont="1" applyBorder="1" applyAlignment="1">
      <alignment horizontal="center" vertical="center" wrapText="1"/>
    </xf>
    <xf numFmtId="0" fontId="20" fillId="0" borderId="10" xfId="3" applyFont="1" applyBorder="1" applyAlignment="1">
      <alignment horizontal="left" vertical="center" wrapText="1"/>
    </xf>
    <xf numFmtId="0" fontId="20" fillId="0" borderId="11" xfId="3" applyFont="1" applyBorder="1" applyAlignment="1">
      <alignment horizontal="left" vertical="center" wrapText="1"/>
    </xf>
    <xf numFmtId="0" fontId="20" fillId="0" borderId="12" xfId="3" applyFont="1" applyBorder="1" applyAlignment="1">
      <alignment horizontal="left" vertical="center" wrapText="1"/>
    </xf>
    <xf numFmtId="0" fontId="17" fillId="0" borderId="15" xfId="3" applyFont="1" applyBorder="1" applyAlignment="1">
      <alignment horizontal="center" vertical="center" wrapText="1"/>
    </xf>
    <xf numFmtId="0" fontId="17" fillId="0" borderId="17" xfId="3" applyFont="1" applyBorder="1" applyAlignment="1">
      <alignment horizontal="center" vertical="center" wrapText="1"/>
    </xf>
    <xf numFmtId="0" fontId="3" fillId="0" borderId="6" xfId="3" applyFont="1" applyBorder="1" applyAlignment="1">
      <alignment horizontal="center" vertical="center" wrapText="1"/>
    </xf>
    <xf numFmtId="0" fontId="3" fillId="0" borderId="7" xfId="3" applyFont="1" applyBorder="1" applyAlignment="1">
      <alignment horizontal="center" vertical="center" wrapText="1"/>
    </xf>
    <xf numFmtId="0" fontId="3" fillId="0" borderId="8" xfId="3" applyFont="1" applyBorder="1" applyAlignment="1">
      <alignment horizontal="center" vertical="center" wrapText="1"/>
    </xf>
    <xf numFmtId="0" fontId="19" fillId="0" borderId="11" xfId="3" applyFont="1" applyBorder="1" applyAlignment="1">
      <alignment horizontal="center" vertical="center" wrapText="1"/>
    </xf>
    <xf numFmtId="0" fontId="19" fillId="0" borderId="30" xfId="3" applyFont="1" applyBorder="1" applyAlignment="1">
      <alignment horizontal="center" vertical="center" wrapText="1"/>
    </xf>
    <xf numFmtId="0" fontId="16" fillId="0" borderId="36"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3" applyFont="1" applyBorder="1" applyAlignment="1">
      <alignment horizontal="center" vertical="center" wrapText="1"/>
    </xf>
    <xf numFmtId="0" fontId="16" fillId="0" borderId="37" xfId="3" applyFont="1" applyBorder="1" applyAlignment="1">
      <alignment horizontal="center" vertical="center" wrapText="1"/>
    </xf>
    <xf numFmtId="0" fontId="4" fillId="0" borderId="38" xfId="3" applyFont="1" applyBorder="1" applyAlignment="1">
      <alignment horizontal="left" vertical="center" wrapText="1"/>
    </xf>
    <xf numFmtId="0" fontId="4" fillId="0" borderId="39" xfId="3" applyFont="1" applyBorder="1" applyAlignment="1">
      <alignment horizontal="left" vertical="center" wrapText="1"/>
    </xf>
    <xf numFmtId="0" fontId="19" fillId="0" borderId="39" xfId="3" applyFont="1" applyBorder="1" applyAlignment="1">
      <alignment horizontal="center" vertical="center" wrapText="1"/>
    </xf>
    <xf numFmtId="0" fontId="19" fillId="0" borderId="40" xfId="3" applyFont="1" applyBorder="1" applyAlignment="1">
      <alignment horizontal="center" vertical="center" wrapText="1"/>
    </xf>
    <xf numFmtId="0" fontId="19" fillId="0" borderId="21" xfId="3" applyFont="1" applyBorder="1" applyAlignment="1">
      <alignment horizontal="center" vertical="center" wrapText="1"/>
    </xf>
    <xf numFmtId="0" fontId="19" fillId="0" borderId="22" xfId="3" applyFont="1" applyBorder="1" applyAlignment="1">
      <alignment horizontal="center" vertical="center" wrapText="1"/>
    </xf>
    <xf numFmtId="0" fontId="3" fillId="0" borderId="25" xfId="3" applyFont="1" applyBorder="1" applyAlignment="1">
      <alignment horizontal="left" vertical="center" wrapText="1"/>
    </xf>
    <xf numFmtId="0" fontId="3" fillId="0" borderId="26" xfId="3" applyFont="1" applyBorder="1" applyAlignment="1">
      <alignment horizontal="left" vertical="center" wrapText="1"/>
    </xf>
    <xf numFmtId="0" fontId="16" fillId="0" borderId="27" xfId="3" applyFont="1" applyBorder="1" applyAlignment="1">
      <alignment horizontal="center" vertical="center" wrapText="1"/>
    </xf>
    <xf numFmtId="0" fontId="16" fillId="0" borderId="26"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28" xfId="3" applyFont="1" applyBorder="1" applyAlignment="1">
      <alignment horizontal="center" vertical="center" wrapText="1"/>
    </xf>
    <xf numFmtId="0" fontId="13" fillId="0" borderId="24" xfId="3" applyFont="1" applyBorder="1" applyAlignment="1">
      <alignment horizontal="left" vertical="center" wrapText="1"/>
    </xf>
    <xf numFmtId="0" fontId="16" fillId="0" borderId="18" xfId="3" applyFont="1" applyBorder="1" applyAlignment="1">
      <alignment horizontal="center" vertical="center" wrapText="1"/>
    </xf>
    <xf numFmtId="0" fontId="16" fillId="0" borderId="16" xfId="3" applyFont="1" applyBorder="1" applyAlignment="1">
      <alignment horizontal="center" vertical="center" wrapText="1"/>
    </xf>
    <xf numFmtId="0" fontId="16" fillId="0" borderId="17" xfId="3" applyFont="1" applyBorder="1" applyAlignment="1">
      <alignment horizontal="center" vertical="center" wrapText="1"/>
    </xf>
    <xf numFmtId="0" fontId="16" fillId="0" borderId="19" xfId="3" applyFont="1" applyBorder="1" applyAlignment="1">
      <alignment horizontal="center" vertical="center" wrapText="1"/>
    </xf>
    <xf numFmtId="0" fontId="19" fillId="0" borderId="27" xfId="3" applyFont="1" applyBorder="1" applyAlignment="1">
      <alignment horizontal="center" vertical="center" wrapText="1"/>
    </xf>
    <xf numFmtId="0" fontId="19" fillId="0" borderId="26" xfId="3" applyFont="1" applyBorder="1" applyAlignment="1">
      <alignment horizontal="center" vertical="center" wrapText="1"/>
    </xf>
    <xf numFmtId="0" fontId="19" fillId="0" borderId="28" xfId="3" applyFont="1" applyBorder="1" applyAlignment="1">
      <alignment horizontal="center" vertical="center" wrapText="1"/>
    </xf>
    <xf numFmtId="0" fontId="3" fillId="0" borderId="36" xfId="3" applyFont="1" applyBorder="1" applyAlignment="1">
      <alignment horizontal="left" vertical="center" wrapText="1"/>
    </xf>
    <xf numFmtId="0" fontId="3" fillId="0" borderId="36" xfId="3" applyFont="1" applyBorder="1" applyAlignment="1">
      <alignment horizontal="center" vertical="center" wrapText="1"/>
    </xf>
    <xf numFmtId="0" fontId="3" fillId="0" borderId="34" xfId="3" applyFont="1" applyBorder="1" applyAlignment="1">
      <alignment horizontal="center" vertical="center" wrapText="1"/>
    </xf>
    <xf numFmtId="0" fontId="3" fillId="0" borderId="37" xfId="3" applyFont="1" applyBorder="1" applyAlignment="1">
      <alignment horizontal="center" vertical="center" wrapText="1"/>
    </xf>
    <xf numFmtId="0" fontId="15" fillId="0" borderId="36" xfId="3" applyFont="1" applyBorder="1" applyAlignment="1">
      <alignment horizontal="center" vertical="center" wrapText="1"/>
    </xf>
    <xf numFmtId="0" fontId="15" fillId="0" borderId="34" xfId="3" applyFont="1" applyBorder="1" applyAlignment="1">
      <alignment horizontal="center" vertical="center" wrapText="1"/>
    </xf>
    <xf numFmtId="0" fontId="15" fillId="0" borderId="37" xfId="3" applyFont="1" applyBorder="1" applyAlignment="1">
      <alignment horizontal="center" vertical="center" wrapText="1"/>
    </xf>
    <xf numFmtId="0" fontId="3" fillId="0" borderId="47" xfId="3" applyFont="1" applyBorder="1" applyAlignment="1">
      <alignment horizontal="left" vertical="center" wrapText="1"/>
    </xf>
    <xf numFmtId="0" fontId="3" fillId="0" borderId="48" xfId="3" applyFont="1" applyBorder="1" applyAlignment="1">
      <alignment horizontal="left" vertical="center" wrapText="1"/>
    </xf>
    <xf numFmtId="0" fontId="3" fillId="0" borderId="49" xfId="3" applyFont="1" applyBorder="1" applyAlignment="1">
      <alignment horizontal="left" vertical="center" wrapText="1"/>
    </xf>
    <xf numFmtId="0" fontId="3" fillId="0" borderId="50" xfId="3" applyFont="1" applyBorder="1" applyAlignment="1">
      <alignment horizontal="left" vertical="center" wrapText="1"/>
    </xf>
    <xf numFmtId="0" fontId="3" fillId="0" borderId="51" xfId="3" applyFont="1" applyBorder="1" applyAlignment="1">
      <alignment horizontal="left" vertical="center" wrapText="1"/>
    </xf>
    <xf numFmtId="0" fontId="3" fillId="0" borderId="52" xfId="3" applyFont="1" applyBorder="1" applyAlignment="1">
      <alignment horizontal="left" vertical="center" wrapText="1"/>
    </xf>
    <xf numFmtId="0" fontId="3" fillId="0" borderId="27" xfId="3" applyFont="1" applyBorder="1" applyAlignment="1">
      <alignment horizontal="left" vertical="center" wrapText="1"/>
    </xf>
    <xf numFmtId="0" fontId="3" fillId="0" borderId="28" xfId="3" applyFont="1" applyBorder="1" applyAlignment="1">
      <alignment horizontal="left" vertical="center" wrapText="1"/>
    </xf>
    <xf numFmtId="0" fontId="15" fillId="0" borderId="27" xfId="3" applyFont="1" applyBorder="1" applyAlignment="1">
      <alignment horizontal="center" vertical="center" wrapText="1"/>
    </xf>
    <xf numFmtId="0" fontId="15" fillId="0" borderId="26" xfId="3" applyFont="1" applyBorder="1" applyAlignment="1">
      <alignment horizontal="center" vertical="center" wrapText="1"/>
    </xf>
    <xf numFmtId="0" fontId="15" fillId="0" borderId="28" xfId="3" applyFont="1" applyBorder="1" applyAlignment="1">
      <alignment horizontal="center" vertical="center" wrapText="1"/>
    </xf>
    <xf numFmtId="0" fontId="19" fillId="0" borderId="18" xfId="3" applyFont="1" applyBorder="1" applyAlignment="1">
      <alignment horizontal="center" vertical="center" wrapText="1"/>
    </xf>
    <xf numFmtId="0" fontId="19" fillId="0" borderId="16" xfId="3" applyFont="1" applyBorder="1" applyAlignment="1">
      <alignment horizontal="center" vertical="center" wrapText="1"/>
    </xf>
    <xf numFmtId="0" fontId="19" fillId="0" borderId="19" xfId="3" applyFont="1" applyBorder="1" applyAlignment="1">
      <alignment horizontal="center" vertical="center" wrapText="1"/>
    </xf>
    <xf numFmtId="0" fontId="3" fillId="0" borderId="41" xfId="3" applyFont="1" applyBorder="1" applyAlignment="1">
      <alignment horizontal="left" vertical="center" wrapText="1"/>
    </xf>
    <xf numFmtId="0" fontId="3" fillId="0" borderId="42" xfId="3" applyFont="1" applyBorder="1" applyAlignment="1">
      <alignment horizontal="left" vertical="center" wrapText="1"/>
    </xf>
    <xf numFmtId="0" fontId="3" fillId="0" borderId="43"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3" fillId="0" borderId="46" xfId="3" applyFont="1" applyBorder="1" applyAlignment="1">
      <alignment horizontal="left" vertical="center" wrapText="1"/>
    </xf>
    <xf numFmtId="0" fontId="19" fillId="0" borderId="15"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0" fontId="17" fillId="0" borderId="35" xfId="3" applyFont="1" applyBorder="1" applyAlignment="1">
      <alignment horizontal="center" vertical="center" wrapText="1"/>
    </xf>
    <xf numFmtId="0" fontId="15" fillId="0" borderId="33" xfId="3" applyFont="1" applyBorder="1" applyAlignment="1">
      <alignment horizontal="center" vertical="center" wrapText="1"/>
    </xf>
    <xf numFmtId="0" fontId="16" fillId="0" borderId="15" xfId="3" applyFont="1" applyBorder="1" applyAlignment="1">
      <alignment horizontal="center" vertical="center" wrapText="1"/>
    </xf>
    <xf numFmtId="38" fontId="15" fillId="0" borderId="6" xfId="3" applyNumberFormat="1" applyFont="1" applyBorder="1" applyAlignment="1">
      <alignment horizontal="center" vertical="center" wrapText="1"/>
    </xf>
    <xf numFmtId="38" fontId="15" fillId="0" borderId="7" xfId="3" applyNumberFormat="1" applyFont="1" applyBorder="1" applyAlignment="1">
      <alignment horizontal="center" vertical="center" wrapText="1"/>
    </xf>
    <xf numFmtId="38" fontId="15" fillId="0" borderId="8" xfId="3" applyNumberFormat="1" applyFont="1" applyBorder="1" applyAlignment="1">
      <alignment horizontal="center" vertical="center" wrapText="1"/>
    </xf>
    <xf numFmtId="0" fontId="13" fillId="0" borderId="13" xfId="3" applyFont="1" applyBorder="1" applyAlignment="1">
      <alignment horizontal="left" vertical="center" wrapText="1"/>
    </xf>
    <xf numFmtId="0" fontId="13" fillId="0" borderId="23" xfId="3" applyFont="1" applyBorder="1" applyAlignment="1">
      <alignment horizontal="left" vertical="center" wrapText="1"/>
    </xf>
    <xf numFmtId="0" fontId="13" fillId="0" borderId="31" xfId="3" applyFont="1" applyBorder="1" applyAlignment="1">
      <alignment horizontal="left" vertical="center" wrapText="1"/>
    </xf>
    <xf numFmtId="0" fontId="15" fillId="0" borderId="6" xfId="3" applyFont="1" applyBorder="1" applyAlignment="1">
      <alignment horizontal="center" vertical="center" wrapText="1"/>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3" fillId="0" borderId="2" xfId="3" applyFont="1"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9" fillId="0" borderId="0" xfId="3" applyFont="1" applyAlignment="1">
      <alignment horizontal="center" vertical="center"/>
    </xf>
    <xf numFmtId="0" fontId="10" fillId="0" borderId="0" xfId="3" applyFont="1" applyAlignment="1">
      <alignment horizontal="center" vertical="center"/>
    </xf>
    <xf numFmtId="0" fontId="11" fillId="0" borderId="0" xfId="3" applyFont="1" applyAlignment="1">
      <alignment horizontal="center" vertical="center"/>
    </xf>
    <xf numFmtId="0" fontId="12" fillId="0" borderId="0" xfId="3" applyFont="1" applyAlignment="1">
      <alignment horizontal="center" vertical="center"/>
    </xf>
    <xf numFmtId="0" fontId="3" fillId="0" borderId="20" xfId="3" applyFont="1" applyBorder="1" applyAlignment="1">
      <alignment horizontal="center" vertical="center" wrapText="1"/>
    </xf>
    <xf numFmtId="0" fontId="3" fillId="0" borderId="21" xfId="3" applyFont="1" applyBorder="1" applyAlignment="1">
      <alignment horizontal="center" vertical="center" wrapText="1"/>
    </xf>
    <xf numFmtId="0" fontId="3" fillId="0" borderId="22" xfId="3" applyFont="1" applyBorder="1" applyAlignment="1">
      <alignment horizontal="center" vertical="center" wrapText="1"/>
    </xf>
    <xf numFmtId="0" fontId="3" fillId="0" borderId="17" xfId="3" applyFont="1" applyBorder="1" applyAlignment="1">
      <alignment horizontal="center" vertical="center" wrapText="1"/>
    </xf>
    <xf numFmtId="0" fontId="37" fillId="0" borderId="39" xfId="3" applyFont="1" applyBorder="1" applyAlignment="1">
      <alignment horizontal="left" vertical="center" wrapText="1"/>
    </xf>
    <xf numFmtId="0" fontId="37" fillId="0" borderId="40" xfId="3" applyFont="1" applyBorder="1" applyAlignment="1">
      <alignment horizontal="left" vertical="center" wrapText="1"/>
    </xf>
    <xf numFmtId="38" fontId="37" fillId="0" borderId="33" xfId="1" applyNumberFormat="1" applyFont="1" applyBorder="1" applyAlignment="1">
      <alignment horizontal="center" vertical="center" wrapText="1"/>
    </xf>
    <xf numFmtId="38" fontId="37" fillId="0" borderId="34" xfId="1" applyNumberFormat="1" applyFont="1" applyBorder="1" applyAlignment="1">
      <alignment horizontal="center" vertical="center" wrapText="1"/>
    </xf>
    <xf numFmtId="38" fontId="37" fillId="0" borderId="37" xfId="1" applyNumberFormat="1" applyFont="1" applyBorder="1" applyAlignment="1">
      <alignment horizontal="center" vertical="center" wrapText="1"/>
    </xf>
    <xf numFmtId="0" fontId="17" fillId="0" borderId="39" xfId="3" applyFont="1" applyBorder="1" applyAlignment="1">
      <alignment horizontal="left" vertical="center" wrapText="1"/>
    </xf>
    <xf numFmtId="0" fontId="17" fillId="0" borderId="40" xfId="3" applyFont="1" applyBorder="1" applyAlignment="1">
      <alignment horizontal="left" vertical="center" wrapText="1"/>
    </xf>
    <xf numFmtId="38" fontId="25" fillId="0" borderId="39" xfId="1" applyNumberFormat="1" applyFont="1" applyBorder="1" applyAlignment="1">
      <alignment horizontal="left" vertical="center" wrapText="1"/>
    </xf>
    <xf numFmtId="38" fontId="25" fillId="0" borderId="40" xfId="1" applyNumberFormat="1" applyFont="1" applyBorder="1" applyAlignment="1">
      <alignment horizontal="left" vertical="center" wrapText="1"/>
    </xf>
    <xf numFmtId="0" fontId="32" fillId="0" borderId="5" xfId="3" applyFont="1" applyBorder="1" applyAlignment="1">
      <alignment horizontal="left" vertical="center" wrapText="1"/>
    </xf>
    <xf numFmtId="0" fontId="6" fillId="0" borderId="20" xfId="3" applyFont="1" applyBorder="1" applyAlignment="1">
      <alignment horizontal="center" vertical="center" wrapText="1"/>
    </xf>
    <xf numFmtId="0" fontId="6" fillId="0" borderId="21" xfId="3" applyFont="1" applyBorder="1" applyAlignment="1">
      <alignment horizontal="center" vertical="center" wrapText="1"/>
    </xf>
    <xf numFmtId="0" fontId="6" fillId="0" borderId="22" xfId="3" applyFont="1" applyBorder="1" applyAlignment="1">
      <alignment horizontal="center" vertical="center" wrapText="1"/>
    </xf>
    <xf numFmtId="0" fontId="13" fillId="0" borderId="5" xfId="3" applyFont="1" applyBorder="1" applyAlignment="1">
      <alignment horizontal="left" vertical="center" wrapText="1"/>
    </xf>
    <xf numFmtId="38" fontId="3" fillId="0" borderId="11" xfId="3" applyNumberFormat="1" applyFont="1" applyBorder="1" applyAlignment="1">
      <alignment horizontal="center" vertical="center" wrapText="1"/>
    </xf>
    <xf numFmtId="0" fontId="3" fillId="0" borderId="11" xfId="3" applyFont="1" applyBorder="1" applyAlignment="1">
      <alignment horizontal="center" vertical="center" wrapText="1"/>
    </xf>
    <xf numFmtId="0" fontId="3" fillId="0" borderId="30" xfId="3" applyFont="1" applyBorder="1" applyAlignment="1">
      <alignment horizontal="center" vertical="center" wrapText="1"/>
    </xf>
    <xf numFmtId="0" fontId="6" fillId="0" borderId="29" xfId="3" applyFont="1" applyBorder="1" applyAlignment="1">
      <alignment horizontal="left" vertical="center" wrapText="1"/>
    </xf>
    <xf numFmtId="0" fontId="6" fillId="0" borderId="11" xfId="3" applyFont="1" applyBorder="1" applyAlignment="1">
      <alignment horizontal="left" vertical="center" wrapText="1"/>
    </xf>
    <xf numFmtId="38" fontId="33" fillId="0" borderId="11" xfId="3" applyNumberFormat="1" applyFont="1" applyBorder="1" applyAlignment="1">
      <alignment horizontal="center" vertical="center" wrapText="1"/>
    </xf>
    <xf numFmtId="0" fontId="33" fillId="0" borderId="11" xfId="3" applyFont="1" applyBorder="1" applyAlignment="1">
      <alignment horizontal="center" vertical="center" wrapText="1"/>
    </xf>
    <xf numFmtId="0" fontId="33" fillId="0" borderId="30" xfId="3" applyFont="1" applyBorder="1" applyAlignment="1">
      <alignment horizontal="center" vertical="center" wrapText="1"/>
    </xf>
    <xf numFmtId="0" fontId="3" fillId="0" borderId="29" xfId="3" applyFont="1" applyBorder="1" applyAlignment="1">
      <alignment horizontal="left" vertical="center" wrapText="1"/>
    </xf>
    <xf numFmtId="38" fontId="33" fillId="0" borderId="21" xfId="3" applyNumberFormat="1" applyFont="1" applyBorder="1" applyAlignment="1">
      <alignment horizontal="center" vertical="center" wrapText="1"/>
    </xf>
    <xf numFmtId="0" fontId="33" fillId="0" borderId="21" xfId="3" applyFont="1" applyBorder="1" applyAlignment="1">
      <alignment horizontal="center" vertical="center" wrapText="1"/>
    </xf>
    <xf numFmtId="0" fontId="33" fillId="0" borderId="22" xfId="3" applyFont="1" applyBorder="1" applyAlignment="1">
      <alignment horizontal="center" vertical="center" wrapText="1"/>
    </xf>
    <xf numFmtId="0" fontId="13" fillId="0" borderId="5" xfId="3" applyFont="1" applyBorder="1" applyAlignment="1">
      <alignment horizontal="center" vertical="center" wrapText="1"/>
    </xf>
    <xf numFmtId="0" fontId="3" fillId="0" borderId="20" xfId="3" applyFont="1" applyBorder="1" applyAlignment="1">
      <alignment horizontal="left" vertical="center" wrapText="1"/>
    </xf>
    <xf numFmtId="0" fontId="3" fillId="0" borderId="21" xfId="3" applyFont="1" applyBorder="1" applyAlignment="1">
      <alignment horizontal="left" vertical="center" wrapText="1"/>
    </xf>
    <xf numFmtId="38" fontId="3" fillId="0" borderId="21" xfId="3" applyNumberFormat="1" applyFont="1" applyBorder="1" applyAlignment="1">
      <alignment horizontal="center" vertical="center" wrapText="1"/>
    </xf>
    <xf numFmtId="38" fontId="6" fillId="0" borderId="29" xfId="3" applyNumberFormat="1" applyFont="1" applyBorder="1" applyAlignment="1">
      <alignment horizontal="left" vertical="center" wrapText="1"/>
    </xf>
    <xf numFmtId="38" fontId="3" fillId="0" borderId="29" xfId="3" applyNumberFormat="1" applyFont="1" applyBorder="1" applyAlignment="1">
      <alignment horizontal="left" vertical="center" wrapText="1"/>
    </xf>
    <xf numFmtId="0" fontId="32" fillId="0" borderId="5" xfId="3" applyFont="1" applyBorder="1" applyAlignment="1">
      <alignment horizontal="center" vertical="center" wrapText="1"/>
    </xf>
    <xf numFmtId="0" fontId="6" fillId="0" borderId="20" xfId="3" applyFont="1" applyBorder="1" applyAlignment="1">
      <alignment horizontal="left" vertical="center" wrapText="1"/>
    </xf>
    <xf numFmtId="0" fontId="6" fillId="0" borderId="21" xfId="3" applyFont="1" applyBorder="1" applyAlignment="1">
      <alignment horizontal="left" vertical="center" wrapText="1"/>
    </xf>
    <xf numFmtId="164" fontId="33" fillId="0" borderId="5" xfId="2" applyNumberFormat="1" applyFont="1" applyBorder="1" applyAlignment="1">
      <alignment horizontal="center" vertical="center" wrapText="1"/>
    </xf>
    <xf numFmtId="164" fontId="3" fillId="0" borderId="5" xfId="2" applyNumberFormat="1" applyFont="1" applyBorder="1" applyAlignment="1">
      <alignment horizontal="center" vertical="center" wrapText="1"/>
    </xf>
    <xf numFmtId="38" fontId="33" fillId="0" borderId="5" xfId="3" applyNumberFormat="1" applyFont="1" applyBorder="1" applyAlignment="1">
      <alignment horizontal="center" vertical="center" wrapText="1"/>
    </xf>
    <xf numFmtId="0" fontId="33" fillId="0" borderId="5" xfId="3" applyFont="1" applyBorder="1" applyAlignment="1">
      <alignment horizontal="center" vertical="center" wrapText="1"/>
    </xf>
    <xf numFmtId="38" fontId="3" fillId="0" borderId="5" xfId="3" applyNumberFormat="1" applyFont="1" applyBorder="1" applyAlignment="1">
      <alignment horizontal="center" vertical="center" wrapText="1"/>
    </xf>
    <xf numFmtId="0" fontId="3" fillId="0" borderId="5" xfId="3" applyFont="1" applyBorder="1" applyAlignment="1">
      <alignment horizontal="center" vertical="center" wrapText="1"/>
    </xf>
    <xf numFmtId="40" fontId="33" fillId="0" borderId="5" xfId="3" applyNumberFormat="1" applyFont="1" applyBorder="1" applyAlignment="1">
      <alignment horizontal="center" vertical="center" wrapText="1"/>
    </xf>
    <xf numFmtId="40" fontId="3" fillId="0" borderId="5" xfId="3" applyNumberFormat="1" applyFont="1" applyBorder="1" applyAlignment="1">
      <alignment horizontal="center" vertical="center" wrapText="1"/>
    </xf>
    <xf numFmtId="38" fontId="33" fillId="0" borderId="39" xfId="3" applyNumberFormat="1" applyFont="1" applyBorder="1" applyAlignment="1">
      <alignment horizontal="center" vertical="center" wrapText="1"/>
    </xf>
    <xf numFmtId="0" fontId="33" fillId="0" borderId="39" xfId="3" applyFont="1" applyBorder="1" applyAlignment="1">
      <alignment horizontal="center" vertical="center" wrapText="1"/>
    </xf>
    <xf numFmtId="0" fontId="33" fillId="0" borderId="40" xfId="3" applyFont="1" applyBorder="1" applyAlignment="1">
      <alignment horizontal="center" vertical="center" wrapText="1"/>
    </xf>
    <xf numFmtId="38" fontId="3" fillId="0" borderId="38" xfId="3" applyNumberFormat="1" applyFont="1" applyBorder="1" applyAlignment="1">
      <alignment horizontal="left" vertical="center" wrapText="1"/>
    </xf>
    <xf numFmtId="0" fontId="3" fillId="0" borderId="39" xfId="3" applyFont="1" applyBorder="1" applyAlignment="1">
      <alignment horizontal="left" vertical="center" wrapText="1"/>
    </xf>
    <xf numFmtId="38" fontId="3" fillId="0" borderId="39" xfId="3" applyNumberFormat="1" applyFont="1" applyBorder="1" applyAlignment="1">
      <alignment horizontal="left" vertical="center" wrapText="1"/>
    </xf>
    <xf numFmtId="0" fontId="3" fillId="0" borderId="40" xfId="3" applyFont="1" applyBorder="1" applyAlignment="1">
      <alignment horizontal="left" vertical="center" wrapText="1"/>
    </xf>
    <xf numFmtId="38" fontId="33" fillId="0" borderId="38" xfId="3" applyNumberFormat="1" applyFont="1" applyBorder="1" applyAlignment="1">
      <alignment horizontal="center" vertical="center" wrapText="1"/>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17" fillId="0" borderId="20"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22" xfId="3" applyFont="1" applyBorder="1" applyAlignment="1">
      <alignment horizontal="center" vertical="center" wrapText="1"/>
    </xf>
    <xf numFmtId="0" fontId="37" fillId="0" borderId="20" xfId="3" applyFont="1" applyBorder="1" applyAlignment="1">
      <alignment horizontal="center" vertical="center" wrapText="1"/>
    </xf>
    <xf numFmtId="0" fontId="6" fillId="0" borderId="5"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30" xfId="3" applyFont="1" applyBorder="1" applyAlignment="1">
      <alignment horizontal="center"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36" fillId="0" borderId="39" xfId="3" applyFont="1" applyBorder="1" applyAlignment="1">
      <alignment horizontal="center" vertical="center" wrapText="1"/>
    </xf>
    <xf numFmtId="0" fontId="36" fillId="0" borderId="40" xfId="3" applyFont="1" applyBorder="1" applyAlignment="1">
      <alignment horizontal="center" vertical="center" wrapText="1"/>
    </xf>
    <xf numFmtId="0" fontId="3" fillId="0" borderId="38" xfId="3" applyFont="1" applyBorder="1" applyAlignment="1">
      <alignment horizontal="left" vertical="center" wrapText="1"/>
    </xf>
    <xf numFmtId="0" fontId="16" fillId="0" borderId="39" xfId="3" applyFont="1" applyBorder="1" applyAlignment="1">
      <alignment horizontal="center" vertical="center" wrapText="1"/>
    </xf>
    <xf numFmtId="0" fontId="16" fillId="0" borderId="40" xfId="3" applyFont="1" applyBorder="1" applyAlignment="1">
      <alignment horizontal="center" vertical="center" wrapText="1"/>
    </xf>
    <xf numFmtId="0" fontId="16" fillId="0" borderId="21" xfId="3" applyFont="1" applyBorder="1" applyAlignment="1">
      <alignment horizontal="center" vertical="center" wrapText="1"/>
    </xf>
    <xf numFmtId="0" fontId="16" fillId="0" borderId="22" xfId="3" applyFont="1" applyBorder="1" applyAlignment="1">
      <alignment horizontal="center" vertical="center" wrapText="1"/>
    </xf>
    <xf numFmtId="0" fontId="36" fillId="0" borderId="11" xfId="3" applyFont="1" applyBorder="1" applyAlignment="1">
      <alignment horizontal="center" vertical="center" wrapText="1"/>
    </xf>
    <xf numFmtId="0" fontId="36" fillId="0" borderId="30"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3" fillId="0" borderId="36" xfId="3" applyFont="1" applyBorder="1" applyAlignment="1">
      <alignment horizontal="center" vertical="center" wrapText="1"/>
    </xf>
    <xf numFmtId="0" fontId="33" fillId="0" borderId="34" xfId="3" applyFont="1" applyBorder="1" applyAlignment="1">
      <alignment horizontal="center" vertical="center" wrapText="1"/>
    </xf>
    <xf numFmtId="0" fontId="33" fillId="0" borderId="37" xfId="3" applyFont="1" applyBorder="1" applyAlignment="1">
      <alignment horizontal="center" vertical="center" wrapText="1"/>
    </xf>
    <xf numFmtId="0" fontId="3" fillId="0" borderId="39" xfId="3" applyFont="1" applyBorder="1" applyAlignment="1">
      <alignment horizontal="center" vertical="center" wrapText="1"/>
    </xf>
    <xf numFmtId="0" fontId="3" fillId="0" borderId="40" xfId="3" applyFont="1" applyBorder="1" applyAlignment="1">
      <alignment horizontal="center" vertical="center" wrapText="1"/>
    </xf>
    <xf numFmtId="0" fontId="36" fillId="0" borderId="27" xfId="3" applyFont="1" applyBorder="1" applyAlignment="1">
      <alignment horizontal="center" vertical="center" wrapText="1"/>
    </xf>
    <xf numFmtId="0" fontId="36" fillId="0" borderId="26" xfId="3" applyFont="1" applyBorder="1" applyAlignment="1">
      <alignment horizontal="center" vertical="center" wrapText="1"/>
    </xf>
    <xf numFmtId="0" fontId="36" fillId="0" borderId="28" xfId="3" applyFont="1" applyBorder="1" applyAlignment="1">
      <alignment horizontal="center" vertical="center" wrapText="1"/>
    </xf>
    <xf numFmtId="0" fontId="33" fillId="0" borderId="27" xfId="3" applyFont="1" applyBorder="1" applyAlignment="1">
      <alignment horizontal="center" vertical="center" wrapText="1"/>
    </xf>
    <xf numFmtId="0" fontId="33" fillId="0" borderId="26" xfId="3" applyFont="1" applyBorder="1" applyAlignment="1">
      <alignment horizontal="center" vertical="center" wrapText="1"/>
    </xf>
    <xf numFmtId="0" fontId="33" fillId="0" borderId="28" xfId="3" applyFont="1" applyBorder="1" applyAlignment="1">
      <alignment horizontal="center" vertical="center" wrapText="1"/>
    </xf>
    <xf numFmtId="0" fontId="3" fillId="0" borderId="30" xfId="3" applyFont="1" applyBorder="1" applyAlignment="1">
      <alignment horizontal="left" vertical="center" wrapText="1"/>
    </xf>
    <xf numFmtId="0" fontId="36" fillId="0" borderId="18" xfId="3" applyFont="1" applyBorder="1" applyAlignment="1">
      <alignment horizontal="center" vertical="center" wrapText="1"/>
    </xf>
    <xf numFmtId="0" fontId="36" fillId="0" borderId="16" xfId="3" applyFont="1" applyBorder="1" applyAlignment="1">
      <alignment horizontal="center" vertical="center" wrapText="1"/>
    </xf>
    <xf numFmtId="0" fontId="36" fillId="0" borderId="19" xfId="3" applyFont="1" applyBorder="1" applyAlignment="1">
      <alignment horizontal="center" vertical="center" wrapText="1"/>
    </xf>
    <xf numFmtId="0" fontId="16" fillId="0" borderId="20" xfId="3" applyFont="1" applyBorder="1" applyAlignment="1">
      <alignment horizontal="center" vertical="center" wrapText="1"/>
    </xf>
    <xf numFmtId="0" fontId="33" fillId="0" borderId="33" xfId="3" applyFont="1" applyBorder="1" applyAlignment="1">
      <alignment horizontal="center" vertical="center" wrapText="1"/>
    </xf>
    <xf numFmtId="0" fontId="17" fillId="0" borderId="38" xfId="3" applyFont="1" applyBorder="1" applyAlignment="1">
      <alignment horizontal="center" vertical="center" wrapText="1"/>
    </xf>
    <xf numFmtId="0" fontId="17" fillId="0" borderId="39" xfId="3" applyFont="1" applyBorder="1" applyAlignment="1">
      <alignment horizontal="center" vertical="center" wrapText="1"/>
    </xf>
    <xf numFmtId="0" fontId="36" fillId="0" borderId="15" xfId="3" applyFont="1" applyBorder="1" applyAlignment="1">
      <alignment horizontal="center" vertical="center" wrapText="1"/>
    </xf>
    <xf numFmtId="38" fontId="33" fillId="0" borderId="6" xfId="3" applyNumberFormat="1" applyFont="1" applyBorder="1" applyAlignment="1">
      <alignment horizontal="center" vertical="center" wrapText="1"/>
    </xf>
    <xf numFmtId="38" fontId="33" fillId="0" borderId="7" xfId="3" applyNumberFormat="1" applyFont="1" applyBorder="1" applyAlignment="1">
      <alignment horizontal="center" vertical="center" wrapText="1"/>
    </xf>
    <xf numFmtId="38" fontId="33" fillId="0" borderId="8" xfId="3" applyNumberFormat="1" applyFont="1" applyBorder="1" applyAlignment="1">
      <alignment horizontal="center" vertical="center" wrapText="1"/>
    </xf>
    <xf numFmtId="0" fontId="34" fillId="0" borderId="11" xfId="4" applyFont="1" applyBorder="1" applyAlignment="1">
      <alignment horizontal="center" vertical="center" wrapText="1"/>
    </xf>
    <xf numFmtId="0" fontId="29" fillId="0" borderId="0" xfId="3" applyFont="1" applyAlignment="1">
      <alignment horizontal="center" vertical="center"/>
    </xf>
    <xf numFmtId="0" fontId="30" fillId="0" borderId="0" xfId="3" applyFont="1" applyAlignment="1">
      <alignment horizontal="center" vertical="center"/>
    </xf>
    <xf numFmtId="0" fontId="31" fillId="0" borderId="0" xfId="3" applyFont="1" applyAlignment="1">
      <alignment horizontal="center" vertical="center"/>
    </xf>
    <xf numFmtId="38" fontId="45" fillId="0" borderId="11" xfId="1" applyNumberFormat="1" applyFont="1" applyBorder="1" applyAlignment="1">
      <alignment horizontal="left" vertical="center" wrapText="1"/>
    </xf>
    <xf numFmtId="0" fontId="48" fillId="0" borderId="11" xfId="4" applyFont="1" applyBorder="1" applyAlignment="1">
      <alignment horizontal="left" vertical="center" wrapText="1"/>
    </xf>
    <xf numFmtId="0" fontId="48" fillId="0" borderId="0" xfId="4" applyFont="1" applyAlignment="1">
      <alignment horizontal="left" vertical="center" wrapText="1"/>
    </xf>
    <xf numFmtId="0" fontId="48" fillId="0" borderId="59" xfId="4" applyFont="1" applyBorder="1" applyAlignment="1">
      <alignment horizontal="left" vertical="center" wrapText="1"/>
    </xf>
    <xf numFmtId="0" fontId="48" fillId="0" borderId="51" xfId="4" applyFont="1" applyBorder="1" applyAlignment="1">
      <alignment horizontal="left" vertical="center" wrapText="1"/>
    </xf>
    <xf numFmtId="0" fontId="48" fillId="0" borderId="60" xfId="4" applyFont="1" applyBorder="1" applyAlignment="1">
      <alignment horizontal="left" vertical="center" wrapText="1"/>
    </xf>
    <xf numFmtId="0" fontId="48" fillId="0" borderId="0" xfId="4" applyFont="1" applyAlignment="1">
      <alignment horizontal="center" vertical="center" wrapText="1"/>
    </xf>
    <xf numFmtId="38" fontId="34" fillId="0" borderId="11" xfId="1" applyNumberFormat="1" applyFont="1" applyBorder="1" applyAlignment="1">
      <alignment horizontal="center" vertical="center" wrapText="1"/>
    </xf>
    <xf numFmtId="0" fontId="48" fillId="0" borderId="11" xfId="4" applyFont="1" applyBorder="1" applyAlignment="1">
      <alignment horizontal="center" vertical="center" wrapText="1"/>
    </xf>
    <xf numFmtId="0" fontId="43" fillId="0" borderId="11" xfId="6" applyFont="1" applyBorder="1" applyAlignment="1">
      <alignment horizontal="center" vertical="top"/>
    </xf>
    <xf numFmtId="0" fontId="44" fillId="0" borderId="11" xfId="4" applyFont="1" applyBorder="1" applyAlignment="1">
      <alignment horizontal="left" vertical="center" wrapText="1"/>
    </xf>
    <xf numFmtId="38" fontId="34" fillId="0" borderId="11" xfId="4" applyNumberFormat="1" applyFont="1" applyBorder="1" applyAlignment="1">
      <alignment horizontal="center" vertical="center" wrapText="1"/>
    </xf>
    <xf numFmtId="164" fontId="34" fillId="0" borderId="11" xfId="2" applyNumberFormat="1" applyFont="1" applyBorder="1" applyAlignment="1">
      <alignment horizontal="center" vertical="center" wrapText="1"/>
    </xf>
    <xf numFmtId="40" fontId="34" fillId="0" borderId="11" xfId="4" applyNumberFormat="1" applyFont="1" applyBorder="1" applyAlignment="1">
      <alignment horizontal="center" vertical="center" wrapText="1"/>
    </xf>
    <xf numFmtId="38" fontId="34" fillId="0" borderId="27" xfId="1" applyNumberFormat="1" applyFont="1" applyBorder="1" applyAlignment="1">
      <alignment horizontal="center" vertical="center" wrapText="1"/>
    </xf>
    <xf numFmtId="38" fontId="34" fillId="0" borderId="10" xfId="1" applyNumberFormat="1" applyFont="1" applyBorder="1" applyAlignment="1">
      <alignment horizontal="center" vertical="center" wrapText="1"/>
    </xf>
    <xf numFmtId="38" fontId="34" fillId="0" borderId="26" xfId="1" applyNumberFormat="1" applyFont="1" applyBorder="1" applyAlignment="1">
      <alignment horizontal="center" vertical="center" wrapText="1"/>
    </xf>
    <xf numFmtId="165" fontId="34" fillId="0" borderId="11" xfId="1" applyNumberFormat="1" applyFont="1" applyBorder="1" applyAlignment="1">
      <alignment horizontal="center" vertical="center" wrapText="1"/>
    </xf>
    <xf numFmtId="165" fontId="34" fillId="0" borderId="11" xfId="1" applyNumberFormat="1" applyFont="1" applyBorder="1" applyAlignment="1">
      <alignment horizontal="right" vertical="center" wrapText="1"/>
    </xf>
    <xf numFmtId="0" fontId="45" fillId="0" borderId="11" xfId="4" applyFont="1" applyBorder="1" applyAlignment="1">
      <alignment horizontal="right" vertical="center" wrapText="1"/>
    </xf>
    <xf numFmtId="0" fontId="45" fillId="0" borderId="11" xfId="4" applyFont="1" applyBorder="1" applyAlignment="1">
      <alignment horizontal="center" vertical="center" wrapText="1"/>
    </xf>
    <xf numFmtId="165" fontId="34" fillId="0" borderId="11" xfId="4" applyNumberFormat="1" applyFont="1" applyBorder="1" applyAlignment="1">
      <alignment horizontal="center" vertical="center" wrapText="1"/>
    </xf>
    <xf numFmtId="38" fontId="45" fillId="0" borderId="11" xfId="1" applyNumberFormat="1" applyFont="1" applyBorder="1" applyAlignment="1">
      <alignment horizontal="center" vertical="center" wrapText="1"/>
    </xf>
    <xf numFmtId="40" fontId="45" fillId="0" borderId="11" xfId="1" applyFont="1" applyBorder="1" applyAlignment="1">
      <alignment horizontal="center" vertical="center" wrapText="1"/>
    </xf>
    <xf numFmtId="0" fontId="49" fillId="0" borderId="27" xfId="4" applyFont="1" applyBorder="1" applyAlignment="1">
      <alignment horizontal="center" vertical="center" wrapText="1"/>
    </xf>
    <xf numFmtId="0" fontId="49" fillId="0" borderId="26" xfId="4" applyFont="1" applyBorder="1" applyAlignment="1">
      <alignment horizontal="center" vertical="center" wrapText="1"/>
    </xf>
    <xf numFmtId="0" fontId="49" fillId="0" borderId="10" xfId="4" applyFont="1" applyBorder="1" applyAlignment="1">
      <alignment horizontal="center" vertical="center" wrapText="1"/>
    </xf>
    <xf numFmtId="40" fontId="48" fillId="0" borderId="11" xfId="1" applyFont="1" applyBorder="1" applyAlignment="1">
      <alignment horizontal="center" vertical="center" wrapText="1"/>
    </xf>
    <xf numFmtId="38" fontId="48" fillId="0" borderId="11" xfId="1" applyNumberFormat="1" applyFont="1" applyBorder="1" applyAlignment="1">
      <alignment horizontal="center" vertical="center" wrapText="1"/>
    </xf>
    <xf numFmtId="0" fontId="45" fillId="0" borderId="27" xfId="4" applyFont="1" applyBorder="1" applyAlignment="1">
      <alignment horizontal="center" vertical="center" wrapText="1"/>
    </xf>
    <xf numFmtId="0" fontId="45" fillId="0" borderId="26" xfId="4" applyFont="1" applyBorder="1" applyAlignment="1">
      <alignment horizontal="center" vertical="center" wrapText="1"/>
    </xf>
    <xf numFmtId="0" fontId="45" fillId="0" borderId="10" xfId="4" applyFont="1" applyBorder="1" applyAlignment="1">
      <alignment horizontal="center" vertical="center" wrapText="1"/>
    </xf>
    <xf numFmtId="0" fontId="49" fillId="0" borderId="11" xfId="4" applyFont="1" applyBorder="1" applyAlignment="1">
      <alignment horizontal="center" vertical="center" wrapText="1"/>
    </xf>
    <xf numFmtId="0" fontId="54" fillId="0" borderId="27" xfId="5" applyBorder="1" applyAlignment="1" applyProtection="1">
      <alignment horizontal="center" vertical="center" wrapText="1"/>
    </xf>
    <xf numFmtId="0" fontId="54" fillId="0" borderId="26" xfId="5" applyBorder="1" applyAlignment="1" applyProtection="1">
      <alignment horizontal="center" vertical="center" wrapText="1"/>
    </xf>
    <xf numFmtId="0" fontId="54" fillId="0" borderId="10" xfId="5" applyBorder="1" applyAlignment="1" applyProtection="1">
      <alignment horizontal="center" vertical="center" wrapText="1"/>
    </xf>
    <xf numFmtId="167" fontId="34" fillId="0" borderId="27" xfId="1" applyNumberFormat="1" applyFont="1" applyBorder="1" applyAlignment="1">
      <alignment horizontal="center" vertical="center" wrapText="1"/>
    </xf>
    <xf numFmtId="167" fontId="34" fillId="0" borderId="26" xfId="1" applyNumberFormat="1" applyFont="1" applyBorder="1" applyAlignment="1">
      <alignment horizontal="center" vertical="center" wrapText="1"/>
    </xf>
    <xf numFmtId="167" fontId="34" fillId="0" borderId="10" xfId="1" applyNumberFormat="1" applyFont="1" applyBorder="1" applyAlignment="1">
      <alignment horizontal="center" vertical="center" wrapText="1"/>
    </xf>
    <xf numFmtId="166" fontId="34" fillId="0" borderId="27" xfId="1" applyNumberFormat="1" applyFont="1" applyBorder="1" applyAlignment="1">
      <alignment horizontal="center" vertical="center" wrapText="1"/>
    </xf>
    <xf numFmtId="166" fontId="34" fillId="0" borderId="26" xfId="1" applyNumberFormat="1" applyFont="1" applyBorder="1" applyAlignment="1">
      <alignment horizontal="center" vertical="center" wrapText="1"/>
    </xf>
    <xf numFmtId="166" fontId="34" fillId="0" borderId="10" xfId="1" applyNumberFormat="1" applyFont="1" applyBorder="1" applyAlignment="1">
      <alignment horizontal="center" vertical="center" wrapText="1"/>
    </xf>
    <xf numFmtId="0" fontId="0" fillId="0" borderId="26" xfId="0" applyBorder="1" applyAlignment="1">
      <alignment horizontal="center" vertical="center" wrapText="1"/>
    </xf>
    <xf numFmtId="0" fontId="0" fillId="0" borderId="10" xfId="0" applyBorder="1" applyAlignment="1">
      <alignment horizontal="center" vertical="center" wrapText="1"/>
    </xf>
    <xf numFmtId="0" fontId="34" fillId="0" borderId="11" xfId="4" applyFont="1" applyBorder="1" applyAlignment="1">
      <alignment horizontal="center" wrapText="1"/>
    </xf>
    <xf numFmtId="165" fontId="45" fillId="0" borderId="11" xfId="4" applyNumberFormat="1" applyFont="1" applyBorder="1" applyAlignment="1">
      <alignment horizontal="center" vertical="center" wrapText="1"/>
    </xf>
    <xf numFmtId="9" fontId="34" fillId="0" borderId="11" xfId="2" applyFont="1" applyBorder="1" applyAlignment="1">
      <alignment horizontal="center" vertical="center" wrapText="1"/>
    </xf>
    <xf numFmtId="10" fontId="34" fillId="0" borderId="11" xfId="2" applyNumberFormat="1" applyFont="1" applyBorder="1" applyAlignment="1">
      <alignment horizontal="center" vertical="center" wrapText="1"/>
    </xf>
    <xf numFmtId="0" fontId="52" fillId="0" borderId="11" xfId="4" applyFont="1" applyBorder="1" applyAlignment="1">
      <alignment horizontal="center" vertical="center" wrapText="1"/>
    </xf>
    <xf numFmtId="0" fontId="53" fillId="0" borderId="11" xfId="4" applyFont="1" applyBorder="1" applyAlignment="1">
      <alignment horizontal="center" vertical="center" wrapText="1"/>
    </xf>
    <xf numFmtId="38" fontId="49" fillId="0" borderId="27" xfId="4" applyNumberFormat="1" applyFont="1" applyBorder="1" applyAlignment="1">
      <alignment horizontal="center" vertical="center" wrapText="1"/>
    </xf>
    <xf numFmtId="0" fontId="51" fillId="0" borderId="11" xfId="4" applyFont="1" applyBorder="1" applyAlignment="1">
      <alignment horizontal="center" vertical="center" wrapText="1"/>
    </xf>
    <xf numFmtId="38" fontId="45" fillId="0" borderId="11" xfId="4" applyNumberFormat="1" applyFont="1" applyBorder="1" applyAlignment="1">
      <alignment horizontal="center" vertical="center" wrapText="1"/>
    </xf>
    <xf numFmtId="10" fontId="45" fillId="0" borderId="11" xfId="1" applyNumberFormat="1" applyFont="1" applyBorder="1" applyAlignment="1">
      <alignment horizontal="center" vertical="center" wrapText="1"/>
    </xf>
    <xf numFmtId="0" fontId="45" fillId="0" borderId="53" xfId="4" applyFont="1" applyBorder="1" applyAlignment="1">
      <alignment horizontal="left" vertical="center" wrapText="1"/>
    </xf>
    <xf numFmtId="0" fontId="45" fillId="0" borderId="57" xfId="4" applyFont="1" applyBorder="1" applyAlignment="1">
      <alignment horizontal="left" vertical="center" wrapText="1"/>
    </xf>
    <xf numFmtId="166" fontId="34" fillId="0" borderId="55" xfId="1" applyNumberFormat="1" applyFont="1" applyBorder="1" applyAlignment="1">
      <alignment horizontal="center" vertical="center" wrapText="1"/>
    </xf>
    <xf numFmtId="166" fontId="34" fillId="0" borderId="48" xfId="1" applyNumberFormat="1" applyFont="1" applyBorder="1" applyAlignment="1">
      <alignment horizontal="center" vertical="center" wrapText="1"/>
    </xf>
    <xf numFmtId="166" fontId="34" fillId="0" borderId="49" xfId="1" applyNumberFormat="1" applyFont="1" applyBorder="1" applyAlignment="1">
      <alignment horizontal="center" vertical="center" wrapText="1"/>
    </xf>
    <xf numFmtId="166" fontId="34" fillId="0" borderId="56" xfId="1" applyNumberFormat="1" applyFont="1" applyBorder="1" applyAlignment="1">
      <alignment horizontal="center" vertical="center" wrapText="1"/>
    </xf>
    <xf numFmtId="166" fontId="34" fillId="0" borderId="45" xfId="1" applyNumberFormat="1" applyFont="1" applyBorder="1" applyAlignment="1">
      <alignment horizontal="center" vertical="center" wrapText="1"/>
    </xf>
    <xf numFmtId="166" fontId="34" fillId="0" borderId="46" xfId="1" applyNumberFormat="1" applyFont="1" applyBorder="1" applyAlignment="1">
      <alignment horizontal="center" vertical="center" wrapText="1"/>
    </xf>
    <xf numFmtId="40" fontId="45" fillId="0" borderId="27" xfId="1" applyFont="1" applyBorder="1" applyAlignment="1">
      <alignment horizontal="center" vertical="center" wrapText="1"/>
    </xf>
    <xf numFmtId="40" fontId="45" fillId="0" borderId="26" xfId="1" applyFont="1" applyBorder="1" applyAlignment="1">
      <alignment horizontal="center" vertical="center" wrapText="1"/>
    </xf>
    <xf numFmtId="40" fontId="45" fillId="0" borderId="10" xfId="1" applyFont="1" applyBorder="1" applyAlignment="1">
      <alignment horizontal="center" vertical="center" wrapText="1"/>
    </xf>
    <xf numFmtId="167" fontId="45" fillId="0" borderId="11" xfId="1" applyNumberFormat="1" applyFont="1" applyBorder="1" applyAlignment="1">
      <alignment horizontal="center" vertical="center" wrapText="1"/>
    </xf>
    <xf numFmtId="168" fontId="45" fillId="0" borderId="11" xfId="4" applyNumberFormat="1" applyFont="1" applyBorder="1" applyAlignment="1">
      <alignment horizontal="center" vertical="center" wrapText="1"/>
    </xf>
    <xf numFmtId="166" fontId="34" fillId="0" borderId="11" xfId="1" applyNumberFormat="1" applyFont="1" applyBorder="1" applyAlignment="1">
      <alignment horizontal="center" vertical="center" wrapText="1"/>
    </xf>
    <xf numFmtId="0" fontId="34" fillId="0" borderId="27" xfId="4" applyFont="1" applyBorder="1" applyAlignment="1">
      <alignment horizontal="left" vertical="center" wrapText="1"/>
    </xf>
    <xf numFmtId="0" fontId="34" fillId="0" borderId="26" xfId="4" applyFont="1" applyBorder="1" applyAlignment="1">
      <alignment horizontal="left" vertical="center" wrapText="1"/>
    </xf>
    <xf numFmtId="0" fontId="34" fillId="0" borderId="10" xfId="4" applyFont="1" applyBorder="1" applyAlignment="1">
      <alignment horizontal="left" vertical="center" wrapText="1"/>
    </xf>
    <xf numFmtId="0" fontId="50" fillId="0" borderId="55" xfId="4" applyFont="1" applyBorder="1" applyAlignment="1">
      <alignment horizontal="center" vertical="top" wrapText="1"/>
    </xf>
    <xf numFmtId="0" fontId="50" fillId="0" borderId="48" xfId="4" applyFont="1" applyBorder="1" applyAlignment="1">
      <alignment horizontal="center" vertical="top" wrapText="1"/>
    </xf>
    <xf numFmtId="0" fontId="50" fillId="0" borderId="49" xfId="4" applyFont="1" applyBorder="1" applyAlignment="1">
      <alignment horizontal="center" vertical="top" wrapText="1"/>
    </xf>
    <xf numFmtId="0" fontId="50" fillId="0" borderId="56" xfId="4" applyFont="1" applyBorder="1" applyAlignment="1">
      <alignment horizontal="center" vertical="top" wrapText="1"/>
    </xf>
    <xf numFmtId="0" fontId="50" fillId="0" borderId="45" xfId="4" applyFont="1" applyBorder="1" applyAlignment="1">
      <alignment horizontal="center" vertical="top" wrapText="1"/>
    </xf>
    <xf numFmtId="0" fontId="50" fillId="0" borderId="46" xfId="4" applyFont="1" applyBorder="1" applyAlignment="1">
      <alignment horizontal="center" vertical="top" wrapText="1"/>
    </xf>
    <xf numFmtId="0" fontId="34" fillId="0" borderId="27" xfId="4" applyFont="1" applyBorder="1" applyAlignment="1">
      <alignment horizontal="center" vertical="center" wrapText="1"/>
    </xf>
    <xf numFmtId="0" fontId="34" fillId="0" borderId="26" xfId="4" applyFont="1" applyBorder="1" applyAlignment="1">
      <alignment horizontal="center" vertical="center" wrapText="1"/>
    </xf>
    <xf numFmtId="0" fontId="34" fillId="0" borderId="10" xfId="4" applyFont="1" applyBorder="1" applyAlignment="1">
      <alignment horizontal="center" vertical="center" wrapText="1"/>
    </xf>
    <xf numFmtId="0" fontId="43" fillId="0" borderId="53" xfId="6" applyFont="1" applyBorder="1" applyAlignment="1">
      <alignment horizontal="center" vertical="top"/>
    </xf>
    <xf numFmtId="0" fontId="43" fillId="0" borderId="54" xfId="6" applyFont="1" applyBorder="1" applyAlignment="1">
      <alignment horizontal="center" vertical="top"/>
    </xf>
    <xf numFmtId="0" fontId="43" fillId="0" borderId="57" xfId="6" applyFont="1" applyBorder="1" applyAlignment="1">
      <alignment horizontal="center" vertical="top"/>
    </xf>
    <xf numFmtId="0" fontId="44" fillId="0" borderId="27" xfId="4" applyFont="1" applyBorder="1" applyAlignment="1">
      <alignment horizontal="left" vertical="center" wrapText="1"/>
    </xf>
    <xf numFmtId="0" fontId="44" fillId="0" borderId="26" xfId="4" applyFont="1" applyBorder="1" applyAlignment="1">
      <alignment horizontal="left" vertical="center" wrapText="1"/>
    </xf>
    <xf numFmtId="0" fontId="44" fillId="0" borderId="10" xfId="4" applyFont="1" applyBorder="1" applyAlignment="1">
      <alignment horizontal="left" vertical="center" wrapText="1"/>
    </xf>
    <xf numFmtId="49" fontId="47" fillId="0" borderId="27" xfId="4" applyNumberFormat="1" applyFont="1" applyBorder="1" applyAlignment="1">
      <alignment horizontal="center" vertical="center" wrapText="1"/>
    </xf>
    <xf numFmtId="49" fontId="47" fillId="0" borderId="26" xfId="4" applyNumberFormat="1" applyFont="1" applyBorder="1" applyAlignment="1">
      <alignment horizontal="center" vertical="center" wrapText="1"/>
    </xf>
    <xf numFmtId="49" fontId="47" fillId="0" borderId="11" xfId="4" applyNumberFormat="1" applyFont="1" applyBorder="1" applyAlignment="1">
      <alignment horizontal="center" vertical="center" wrapText="1"/>
    </xf>
    <xf numFmtId="0" fontId="45" fillId="0" borderId="53" xfId="4" applyFont="1" applyBorder="1" applyAlignment="1">
      <alignment horizontal="center" vertical="center" wrapText="1"/>
    </xf>
    <xf numFmtId="0" fontId="45" fillId="0" borderId="54" xfId="4" applyFont="1" applyBorder="1" applyAlignment="1">
      <alignment horizontal="center" vertical="center" wrapText="1"/>
    </xf>
    <xf numFmtId="0" fontId="47" fillId="0" borderId="11" xfId="4" applyFont="1" applyBorder="1" applyAlignment="1">
      <alignment horizontal="center" vertical="center" wrapText="1"/>
    </xf>
    <xf numFmtId="0" fontId="41" fillId="0" borderId="0" xfId="6" applyFont="1" applyAlignment="1">
      <alignment horizontal="center" vertical="center" wrapText="1"/>
    </xf>
    <xf numFmtId="0" fontId="42" fillId="0" borderId="11" xfId="6" applyFont="1" applyBorder="1" applyAlignment="1">
      <alignment horizontal="center" vertical="center"/>
    </xf>
    <xf numFmtId="0" fontId="46" fillId="0" borderId="11" xfId="4" applyFont="1" applyBorder="1" applyAlignment="1">
      <alignment horizontal="center" vertical="center" wrapText="1"/>
    </xf>
    <xf numFmtId="0" fontId="54" fillId="0" borderId="11" xfId="5" applyBorder="1" applyAlignment="1" applyProtection="1">
      <alignment horizontal="center" vertical="center" wrapText="1"/>
    </xf>
  </cellXfs>
  <cellStyles count="7">
    <cellStyle name="Гиперссылка" xfId="5" builtinId="8"/>
    <cellStyle name="Обычный" xfId="0" builtinId="0"/>
    <cellStyle name="Обычный 2 2 2" xfId="6" xr:uid="{862346D0-C9DB-4980-A825-762772FE2F58}"/>
    <cellStyle name="Обычный 3" xfId="3" xr:uid="{09E1FCD5-2469-4C0F-BD89-1E9AE84D0C84}"/>
    <cellStyle name="Обычный 4 2" xfId="4" xr:uid="{B8DF32B1-5B6C-493F-A5FA-290E0E71D820}"/>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sharedStrings" Target="sharedStrings.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10</xdr:col>
      <xdr:colOff>806897</xdr:colOff>
      <xdr:row>26</xdr:row>
      <xdr:rowOff>67887</xdr:rowOff>
    </xdr:from>
    <xdr:to>
      <xdr:col>13</xdr:col>
      <xdr:colOff>1437518</xdr:colOff>
      <xdr:row>26</xdr:row>
      <xdr:rowOff>3449262</xdr:rowOff>
    </xdr:to>
    <xdr:pic>
      <xdr:nvPicPr>
        <xdr:cNvPr id="2" name="Рисунок 1">
          <a:extLst>
            <a:ext uri="{FF2B5EF4-FFF2-40B4-BE49-F238E27FC236}">
              <a16:creationId xmlns:a16="http://schemas.microsoft.com/office/drawing/2014/main" id="{90B0B20A-E440-4769-9810-67B5E29E5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42172" y="5439987"/>
          <a:ext cx="5050221" cy="3381375"/>
        </a:xfrm>
        <a:prstGeom prst="rect">
          <a:avLst/>
        </a:prstGeom>
      </xdr:spPr>
    </xdr:pic>
    <xdr:clientData/>
  </xdr:twoCellAnchor>
  <xdr:twoCellAnchor editAs="oneCell">
    <xdr:from>
      <xdr:col>7</xdr:col>
      <xdr:colOff>217889</xdr:colOff>
      <xdr:row>26</xdr:row>
      <xdr:rowOff>102931</xdr:rowOff>
    </xdr:from>
    <xdr:to>
      <xdr:col>10</xdr:col>
      <xdr:colOff>706165</xdr:colOff>
      <xdr:row>26</xdr:row>
      <xdr:rowOff>3428077</xdr:rowOff>
    </xdr:to>
    <xdr:pic>
      <xdr:nvPicPr>
        <xdr:cNvPr id="3" name="Рисунок 2">
          <a:extLst>
            <a:ext uri="{FF2B5EF4-FFF2-40B4-BE49-F238E27FC236}">
              <a16:creationId xmlns:a16="http://schemas.microsoft.com/office/drawing/2014/main" id="{AD1FD8F4-F291-4BB8-9920-DA67030162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62139" y="5475031"/>
          <a:ext cx="4879301" cy="3325146"/>
        </a:xfrm>
        <a:prstGeom prst="rect">
          <a:avLst/>
        </a:prstGeom>
      </xdr:spPr>
    </xdr:pic>
    <xdr:clientData/>
  </xdr:twoCellAnchor>
  <xdr:twoCellAnchor editAs="oneCell">
    <xdr:from>
      <xdr:col>4</xdr:col>
      <xdr:colOff>65690</xdr:colOff>
      <xdr:row>103</xdr:row>
      <xdr:rowOff>49267</xdr:rowOff>
    </xdr:from>
    <xdr:to>
      <xdr:col>10</xdr:col>
      <xdr:colOff>671273</xdr:colOff>
      <xdr:row>103</xdr:row>
      <xdr:rowOff>4434052</xdr:rowOff>
    </xdr:to>
    <xdr:pic>
      <xdr:nvPicPr>
        <xdr:cNvPr id="4" name="Рисунок 3">
          <a:extLst>
            <a:ext uri="{FF2B5EF4-FFF2-40B4-BE49-F238E27FC236}">
              <a16:creationId xmlns:a16="http://schemas.microsoft.com/office/drawing/2014/main" id="{E179CEBB-14C6-4320-BE2D-9C6380D8D5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90365" y="35510842"/>
          <a:ext cx="9216183" cy="4384785"/>
        </a:xfrm>
        <a:prstGeom prst="rect">
          <a:avLst/>
        </a:prstGeom>
      </xdr:spPr>
    </xdr:pic>
    <xdr:clientData/>
  </xdr:twoCellAnchor>
  <xdr:twoCellAnchor editAs="oneCell">
    <xdr:from>
      <xdr:col>11</xdr:col>
      <xdr:colOff>837543</xdr:colOff>
      <xdr:row>103</xdr:row>
      <xdr:rowOff>2364827</xdr:rowOff>
    </xdr:from>
    <xdr:to>
      <xdr:col>13</xdr:col>
      <xdr:colOff>213492</xdr:colOff>
      <xdr:row>103</xdr:row>
      <xdr:rowOff>4286250</xdr:rowOff>
    </xdr:to>
    <xdr:pic>
      <xdr:nvPicPr>
        <xdr:cNvPr id="5" name="Рисунок 4">
          <a:extLst>
            <a:ext uri="{FF2B5EF4-FFF2-40B4-BE49-F238E27FC236}">
              <a16:creationId xmlns:a16="http://schemas.microsoft.com/office/drawing/2014/main" id="{62E4500A-20E8-485E-BC28-6E50172008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11068" y="37826402"/>
          <a:ext cx="2557299" cy="1921423"/>
        </a:xfrm>
        <a:prstGeom prst="rect">
          <a:avLst/>
        </a:prstGeom>
      </xdr:spPr>
    </xdr:pic>
    <xdr:clientData/>
  </xdr:twoCellAnchor>
  <xdr:twoCellAnchor editAs="oneCell">
    <xdr:from>
      <xdr:col>10</xdr:col>
      <xdr:colOff>872586</xdr:colOff>
      <xdr:row>103</xdr:row>
      <xdr:rowOff>379913</xdr:rowOff>
    </xdr:from>
    <xdr:to>
      <xdr:col>12</xdr:col>
      <xdr:colOff>601425</xdr:colOff>
      <xdr:row>103</xdr:row>
      <xdr:rowOff>2233449</xdr:rowOff>
    </xdr:to>
    <xdr:pic>
      <xdr:nvPicPr>
        <xdr:cNvPr id="6" name="Рисунок 5">
          <a:extLst>
            <a:ext uri="{FF2B5EF4-FFF2-40B4-BE49-F238E27FC236}">
              <a16:creationId xmlns:a16="http://schemas.microsoft.com/office/drawing/2014/main" id="{A492DC89-DB52-41CC-B9E0-187989C448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407861" y="35841488"/>
          <a:ext cx="2481564" cy="1853536"/>
        </a:xfrm>
        <a:prstGeom prst="rect">
          <a:avLst/>
        </a:prstGeom>
      </xdr:spPr>
    </xdr:pic>
    <xdr:clientData/>
  </xdr:twoCellAnchor>
  <xdr:twoCellAnchor editAs="oneCell">
    <xdr:from>
      <xdr:col>12</xdr:col>
      <xdr:colOff>758352</xdr:colOff>
      <xdr:row>103</xdr:row>
      <xdr:rowOff>377716</xdr:rowOff>
    </xdr:from>
    <xdr:to>
      <xdr:col>13</xdr:col>
      <xdr:colOff>1569114</xdr:colOff>
      <xdr:row>103</xdr:row>
      <xdr:rowOff>2249870</xdr:rowOff>
    </xdr:to>
    <xdr:pic>
      <xdr:nvPicPr>
        <xdr:cNvPr id="7" name="Рисунок 6">
          <a:extLst>
            <a:ext uri="{FF2B5EF4-FFF2-40B4-BE49-F238E27FC236}">
              <a16:creationId xmlns:a16="http://schemas.microsoft.com/office/drawing/2014/main" id="{341D989E-AD84-4ECC-AC67-7540AEEE19A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46352" y="35839291"/>
          <a:ext cx="2477637" cy="1872154"/>
        </a:xfrm>
        <a:prstGeom prst="rect">
          <a:avLst/>
        </a:prstGeom>
      </xdr:spPr>
    </xdr:pic>
    <xdr:clientData/>
  </xdr:twoCellAnchor>
  <xdr:twoCellAnchor editAs="oneCell">
    <xdr:from>
      <xdr:col>4</xdr:col>
      <xdr:colOff>197069</xdr:colOff>
      <xdr:row>31</xdr:row>
      <xdr:rowOff>1363066</xdr:rowOff>
    </xdr:from>
    <xdr:to>
      <xdr:col>10</xdr:col>
      <xdr:colOff>525517</xdr:colOff>
      <xdr:row>31</xdr:row>
      <xdr:rowOff>3924962</xdr:rowOff>
    </xdr:to>
    <xdr:pic>
      <xdr:nvPicPr>
        <xdr:cNvPr id="8" name="Рисунок 7" descr="Реферат – Анализ применения фотоэлектрических преобразователей в системах  электроснабжения – Сенаторов Сергей Сергеевич">
          <a:extLst>
            <a:ext uri="{FF2B5EF4-FFF2-40B4-BE49-F238E27FC236}">
              <a16:creationId xmlns:a16="http://schemas.microsoft.com/office/drawing/2014/main" id="{8FBE4A1A-CACB-4BE5-B5D9-F9B6CD7C5E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21744" y="14050366"/>
          <a:ext cx="8939048" cy="2561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98530</xdr:colOff>
      <xdr:row>31</xdr:row>
      <xdr:rowOff>98534</xdr:rowOff>
    </xdr:from>
    <xdr:to>
      <xdr:col>13</xdr:col>
      <xdr:colOff>1598435</xdr:colOff>
      <xdr:row>31</xdr:row>
      <xdr:rowOff>4903378</xdr:rowOff>
    </xdr:to>
    <xdr:pic>
      <xdr:nvPicPr>
        <xdr:cNvPr id="9" name="Рисунок 8" descr="Принцип работы солнечной батареи: как устроена и работает солнечная панель  - Электромонтаж">
          <a:extLst>
            <a:ext uri="{FF2B5EF4-FFF2-40B4-BE49-F238E27FC236}">
              <a16:creationId xmlns:a16="http://schemas.microsoft.com/office/drawing/2014/main" id="{75A86CFE-BBF0-4888-9B49-566B9FF3A3F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633805" y="12785834"/>
          <a:ext cx="5919505" cy="480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4565432</xdr:colOff>
      <xdr:row>26</xdr:row>
      <xdr:rowOff>82113</xdr:rowOff>
    </xdr:from>
    <xdr:to>
      <xdr:col>7</xdr:col>
      <xdr:colOff>127500</xdr:colOff>
      <xdr:row>26</xdr:row>
      <xdr:rowOff>3383019</xdr:rowOff>
    </xdr:to>
    <xdr:pic>
      <xdr:nvPicPr>
        <xdr:cNvPr id="10" name="Рисунок 9">
          <a:extLst>
            <a:ext uri="{FF2B5EF4-FFF2-40B4-BE49-F238E27FC236}">
              <a16:creationId xmlns:a16="http://schemas.microsoft.com/office/drawing/2014/main" id="{E1BC3A7E-1CAF-4FD9-81F4-F3A54B3AEC6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13282" y="5454213"/>
          <a:ext cx="4858468" cy="3300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806897</xdr:colOff>
      <xdr:row>26</xdr:row>
      <xdr:rowOff>67887</xdr:rowOff>
    </xdr:from>
    <xdr:to>
      <xdr:col>13</xdr:col>
      <xdr:colOff>1437518</xdr:colOff>
      <xdr:row>26</xdr:row>
      <xdr:rowOff>3449262</xdr:rowOff>
    </xdr:to>
    <xdr:pic>
      <xdr:nvPicPr>
        <xdr:cNvPr id="2" name="Рисунок 1">
          <a:extLst>
            <a:ext uri="{FF2B5EF4-FFF2-40B4-BE49-F238E27FC236}">
              <a16:creationId xmlns:a16="http://schemas.microsoft.com/office/drawing/2014/main" id="{C93E4069-7952-433D-8E95-FFAE418C91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42172" y="5439987"/>
          <a:ext cx="5050221" cy="3381375"/>
        </a:xfrm>
        <a:prstGeom prst="rect">
          <a:avLst/>
        </a:prstGeom>
      </xdr:spPr>
    </xdr:pic>
    <xdr:clientData/>
  </xdr:twoCellAnchor>
  <xdr:twoCellAnchor editAs="oneCell">
    <xdr:from>
      <xdr:col>7</xdr:col>
      <xdr:colOff>217889</xdr:colOff>
      <xdr:row>26</xdr:row>
      <xdr:rowOff>102931</xdr:rowOff>
    </xdr:from>
    <xdr:to>
      <xdr:col>10</xdr:col>
      <xdr:colOff>706165</xdr:colOff>
      <xdr:row>26</xdr:row>
      <xdr:rowOff>3428077</xdr:rowOff>
    </xdr:to>
    <xdr:pic>
      <xdr:nvPicPr>
        <xdr:cNvPr id="3" name="Рисунок 2">
          <a:extLst>
            <a:ext uri="{FF2B5EF4-FFF2-40B4-BE49-F238E27FC236}">
              <a16:creationId xmlns:a16="http://schemas.microsoft.com/office/drawing/2014/main" id="{7B39667D-D81C-4DC1-8BCA-ED667FC1B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62139" y="5475031"/>
          <a:ext cx="4879301" cy="3325146"/>
        </a:xfrm>
        <a:prstGeom prst="rect">
          <a:avLst/>
        </a:prstGeom>
      </xdr:spPr>
    </xdr:pic>
    <xdr:clientData/>
  </xdr:twoCellAnchor>
  <xdr:twoCellAnchor editAs="oneCell">
    <xdr:from>
      <xdr:col>4</xdr:col>
      <xdr:colOff>65690</xdr:colOff>
      <xdr:row>103</xdr:row>
      <xdr:rowOff>49267</xdr:rowOff>
    </xdr:from>
    <xdr:to>
      <xdr:col>10</xdr:col>
      <xdr:colOff>671273</xdr:colOff>
      <xdr:row>103</xdr:row>
      <xdr:rowOff>4434052</xdr:rowOff>
    </xdr:to>
    <xdr:pic>
      <xdr:nvPicPr>
        <xdr:cNvPr id="4" name="Рисунок 3">
          <a:extLst>
            <a:ext uri="{FF2B5EF4-FFF2-40B4-BE49-F238E27FC236}">
              <a16:creationId xmlns:a16="http://schemas.microsoft.com/office/drawing/2014/main" id="{2C1F5363-4397-4C9A-A2CB-450A3BEBA7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90365" y="35510842"/>
          <a:ext cx="9216183" cy="4384785"/>
        </a:xfrm>
        <a:prstGeom prst="rect">
          <a:avLst/>
        </a:prstGeom>
      </xdr:spPr>
    </xdr:pic>
    <xdr:clientData/>
  </xdr:twoCellAnchor>
  <xdr:twoCellAnchor editAs="oneCell">
    <xdr:from>
      <xdr:col>11</xdr:col>
      <xdr:colOff>837543</xdr:colOff>
      <xdr:row>103</xdr:row>
      <xdr:rowOff>2364827</xdr:rowOff>
    </xdr:from>
    <xdr:to>
      <xdr:col>13</xdr:col>
      <xdr:colOff>213492</xdr:colOff>
      <xdr:row>103</xdr:row>
      <xdr:rowOff>4286250</xdr:rowOff>
    </xdr:to>
    <xdr:pic>
      <xdr:nvPicPr>
        <xdr:cNvPr id="5" name="Рисунок 4">
          <a:extLst>
            <a:ext uri="{FF2B5EF4-FFF2-40B4-BE49-F238E27FC236}">
              <a16:creationId xmlns:a16="http://schemas.microsoft.com/office/drawing/2014/main" id="{FA96BB84-37E9-4237-AC3E-C5DACE0F7A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11068" y="37826402"/>
          <a:ext cx="2557299" cy="1921423"/>
        </a:xfrm>
        <a:prstGeom prst="rect">
          <a:avLst/>
        </a:prstGeom>
      </xdr:spPr>
    </xdr:pic>
    <xdr:clientData/>
  </xdr:twoCellAnchor>
  <xdr:twoCellAnchor editAs="oneCell">
    <xdr:from>
      <xdr:col>10</xdr:col>
      <xdr:colOff>872586</xdr:colOff>
      <xdr:row>103</xdr:row>
      <xdr:rowOff>379913</xdr:rowOff>
    </xdr:from>
    <xdr:to>
      <xdr:col>12</xdr:col>
      <xdr:colOff>601425</xdr:colOff>
      <xdr:row>103</xdr:row>
      <xdr:rowOff>2233449</xdr:rowOff>
    </xdr:to>
    <xdr:pic>
      <xdr:nvPicPr>
        <xdr:cNvPr id="6" name="Рисунок 5">
          <a:extLst>
            <a:ext uri="{FF2B5EF4-FFF2-40B4-BE49-F238E27FC236}">
              <a16:creationId xmlns:a16="http://schemas.microsoft.com/office/drawing/2014/main" id="{8E94B12A-B5CA-42CB-B9B1-08CC5534CE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407861" y="35841488"/>
          <a:ext cx="2481564" cy="1853536"/>
        </a:xfrm>
        <a:prstGeom prst="rect">
          <a:avLst/>
        </a:prstGeom>
      </xdr:spPr>
    </xdr:pic>
    <xdr:clientData/>
  </xdr:twoCellAnchor>
  <xdr:twoCellAnchor editAs="oneCell">
    <xdr:from>
      <xdr:col>12</xdr:col>
      <xdr:colOff>758352</xdr:colOff>
      <xdr:row>103</xdr:row>
      <xdr:rowOff>377716</xdr:rowOff>
    </xdr:from>
    <xdr:to>
      <xdr:col>13</xdr:col>
      <xdr:colOff>1569114</xdr:colOff>
      <xdr:row>103</xdr:row>
      <xdr:rowOff>2249870</xdr:rowOff>
    </xdr:to>
    <xdr:pic>
      <xdr:nvPicPr>
        <xdr:cNvPr id="7" name="Рисунок 6">
          <a:extLst>
            <a:ext uri="{FF2B5EF4-FFF2-40B4-BE49-F238E27FC236}">
              <a16:creationId xmlns:a16="http://schemas.microsoft.com/office/drawing/2014/main" id="{B4727C9F-56EF-4962-BC33-5BF71C9B126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46352" y="35839291"/>
          <a:ext cx="2477637" cy="1872154"/>
        </a:xfrm>
        <a:prstGeom prst="rect">
          <a:avLst/>
        </a:prstGeom>
      </xdr:spPr>
    </xdr:pic>
    <xdr:clientData/>
  </xdr:twoCellAnchor>
  <xdr:twoCellAnchor editAs="oneCell">
    <xdr:from>
      <xdr:col>4</xdr:col>
      <xdr:colOff>197069</xdr:colOff>
      <xdr:row>31</xdr:row>
      <xdr:rowOff>1363066</xdr:rowOff>
    </xdr:from>
    <xdr:to>
      <xdr:col>10</xdr:col>
      <xdr:colOff>525517</xdr:colOff>
      <xdr:row>31</xdr:row>
      <xdr:rowOff>3924962</xdr:rowOff>
    </xdr:to>
    <xdr:pic>
      <xdr:nvPicPr>
        <xdr:cNvPr id="8" name="Рисунок 7" descr="Реферат – Анализ применения фотоэлектрических преобразователей в системах  электроснабжения – Сенаторов Сергей Сергеевич">
          <a:extLst>
            <a:ext uri="{FF2B5EF4-FFF2-40B4-BE49-F238E27FC236}">
              <a16:creationId xmlns:a16="http://schemas.microsoft.com/office/drawing/2014/main" id="{FA2A3C18-419F-4AED-9914-7157C10FAD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21744" y="14050366"/>
          <a:ext cx="8939048" cy="2561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98530</xdr:colOff>
      <xdr:row>31</xdr:row>
      <xdr:rowOff>98534</xdr:rowOff>
    </xdr:from>
    <xdr:to>
      <xdr:col>13</xdr:col>
      <xdr:colOff>1598435</xdr:colOff>
      <xdr:row>31</xdr:row>
      <xdr:rowOff>4903378</xdr:rowOff>
    </xdr:to>
    <xdr:pic>
      <xdr:nvPicPr>
        <xdr:cNvPr id="9" name="Рисунок 8" descr="Принцип работы солнечной батареи: как устроена и работает солнечная панель  - Электромонтаж">
          <a:extLst>
            <a:ext uri="{FF2B5EF4-FFF2-40B4-BE49-F238E27FC236}">
              <a16:creationId xmlns:a16="http://schemas.microsoft.com/office/drawing/2014/main" id="{10A3F6B0-0B1B-4B3F-8F25-7B5356BCBD4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633805" y="12785834"/>
          <a:ext cx="5919505" cy="480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4565432</xdr:colOff>
      <xdr:row>26</xdr:row>
      <xdr:rowOff>82113</xdr:rowOff>
    </xdr:from>
    <xdr:to>
      <xdr:col>7</xdr:col>
      <xdr:colOff>127500</xdr:colOff>
      <xdr:row>26</xdr:row>
      <xdr:rowOff>3383019</xdr:rowOff>
    </xdr:to>
    <xdr:pic>
      <xdr:nvPicPr>
        <xdr:cNvPr id="10" name="Рисунок 9">
          <a:extLst>
            <a:ext uri="{FF2B5EF4-FFF2-40B4-BE49-F238E27FC236}">
              <a16:creationId xmlns:a16="http://schemas.microsoft.com/office/drawing/2014/main" id="{C45074D7-61D8-48B6-AC5E-B5870A289CA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13282" y="5454213"/>
          <a:ext cx="4858468" cy="3300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uments%20and%20Settings\ws83\&#1052;&#1086;&#1080;%20&#1076;&#1086;&#1082;&#1091;&#1084;&#1077;&#1085;&#1090;&#1099;\Bobur\&#1057;&#1090;&#1072;&#1090;&#1080;&#1089;&#1090;&#1080;&#1082;&#1072;\&#1048;&#1084;&#1087;&#1086;&#1088;&#1090;%20200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1071;&#1053;&#1043;&#1048;%20&#1041;&#1040;&#1053;&#1050;\&#1041;&#1072;&#1085;&#108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2;&#1086;&#1080;%20&#1076;&#1086;&#1082;&#1091;&#1084;&#1077;&#1085;&#1090;&#1099;\&#1057;&#1086;&#1074;.&#1084;&#1080;&#1085;\EXCEL\BULL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1%20&#1052;&#1086;&#1081;%20&#1076;&#1086;&#1082;&#1091;&#1084;&#1077;&#1085;&#1090;\2011%20&#1081;&#1080;&#1083;\1%20&#1045;xel\&#1043;&#1072;&#1083;&#1083;&#1072;%20&#1091;&#1088;&#1080;&#1084;%20&#1081;&#1080;&#1075;&#1080;&#1084;%20&#1090;&#1072;&#1076;&#1073;&#1080;&#1088;&#1080;%202011\&#1058;&#1072;&#1076;&#1073;&#1080;&#1088;%20&#1091;&#1088;&#1080;&#1084;%20&#1081;&#1080;&#1075;&#1080;&#1084;%20&#1090;&#1072;&#1076;&#1073;&#1080;&#1088;&#1080;%202010\&#1056;&#1072;&#1079;&#1084;&#1080;&#1096;&#1080;&#1085;&#1103;\&#1052;&#1086;&#1080;%20&#1076;&#1086;&#1082;&#1091;&#1084;&#1077;&#1085;&#1090;&#1099;\&#1064;&#1072;&#1088;&#1086;&#1092;\2008%20&#1081;&#1080;&#1083;%20&#1092;&#1077;&#1088;&#1084;&#1077;&#1088;&#1083;&#1072;&#1088;%20&#1093;&#1080;&#1089;&#1086;&#1073;-&#1082;&#1080;&#1090;&#1086;&#1073;&#1080;\&#1058;&#1091;&#1084;&#1072;&#1085;&#1083;&#1072;&#1088;\&#1040;&#1088;&#1085;&#1072;&#1089;&#1086;&#1081;\&#1040;&#1088;&#1085;&#1072;&#1089;&#1086;&#1081;-&#1089;&#1090;&#1072;&#10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2013%20yilda\&#1057;&#1042;&#1054;&#1044;&#1050;&#1040;\27.12.13\C%20dagi\Moy%20dok\2010%20&#1081;&#1080;&#1083;%20&#1091;&#1095;&#1091;&#1085;\&#1044;&#1072;&#1089;&#1090;&#1091;&#1088;%20&#1083;&#1072;&#1081;&#1076;%20&#1073;&#1080;&#1083;&#1072;&#1085;%20&#1073;&#1080;&#1088;&#1075;&#1072;%2024.02.10%20&#1081;\&#1048;&#1083;&#1086;&#1074;&#1072;&#1083;&#1072;&#1088;\&#1041;&#1080;&#1088;&#1083;&#1072;&#1096;&#1084;&#1072;%202007%20&#1093;&#1086;&#1089;\1\Pk2003.1\&#1055;&#105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1\antimon\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EXCEL%20&#1093;&#1091;&#1078;&#1078;&#1072;&#1090;&#1083;&#1072;&#1088;&#1080;\&#1058;&#1086;&#1093;&#1080;&#1088;&#1073;&#1077;&#1082;%202003-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WINDOWS\&#1056;&#1072;&#1073;&#1086;&#1095;&#1080;&#1081;%20&#1089;&#1090;&#1086;&#1083;\&#1055;&#1088;&#1086;&#1075;%20-2&#1087;&#1075;-2001\EXCEL\BULL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4;&#1082;&#1090;&#1103;&#1073;&#1088;&#1100;%202020/&#1061;&#1083;&#1086;&#1087;&#1082;&#1086;&#1074;&#1099;&#1081;%20&#1082;&#1083;&#1072;&#1089;&#1090;&#1077;&#1088;/&#1041;&#1055;%20-%20&#1061;&#1083;&#1086;&#1087;&#1082;&#1086;&#1074;&#1099;&#1081;%20&#1082;&#1083;&#1072;&#1089;&#1090;&#1077;&#108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30.106\&#1094;&#1088;&#1080;&#1087;\Users\lenovoG50\Downloads\Telegram%20Desktop\&#1056;&#1072;&#1089;&#1095;&#1077;&#1090;%203200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68F65BB6\BULLE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17\&#1056;&#1072;&#1073;&#1086;&#1095;&#1080;&#1081;%20&#1089;&#1090;&#1086;&#1083;\Documents%20and%20Settings\&#1044;&#1080;&#1088;&#1077;&#1082;&#1090;&#1086;&#1088;\&#1056;&#1072;&#1073;&#1086;&#1095;&#1080;&#1081;%20&#1089;&#1090;&#1086;&#1083;\&#1093;&#1091;&#1088;&#1096;&#1080;&#1076;-&#1072;&#1082;&#1072;\2001-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llayev-j\&#1076;&#1083;&#1103;%20&#1074;&#1089;&#1077;&#1093;\&#1084;&#1072;&#1090;&#1077;&#1088;&#1080;&#1072;&#1083;&#1099;%20&#1087;&#1086;%20&#1087;&#1088;&#1080;&#1074;&#1083;&#1077;&#1095;&#1077;&#1085;&#1080;&#1102;%20&#1074;%20&#1040;&#1054;%20&#1080;&#1085;&#1086;&#1089;&#1090;&#1088;&#1072;&#1085;&#1085;&#1099;&#1093;%20&#1080;&#1085;&#1074;&#1077;&#1089;&#1090;&#1086;&#1088;&#1086;&#1074;\&#1073;&#1072;&#1079;&#1072;%20&#1087;&#1086;%206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40;&#1073;&#1076;&#1091;&#1084;&#1091;&#1088;&#1086;&#1076;&#1075;&#1072;_&#1086;&#1093;&#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_tuhvatullin\&#1056;&#1080;&#1085;&#1072;&#1090;\J_ibragimov\13\2003\&#1047;&#1072;&#1076;&#1072;&#1085;&#1080;&#1103;\&#1059;&#1074;&#1077;&#1076;%20&#1087;&#1086;%20&#1083;&#1100;&#1075;&#1086;&#1090;&#1085;&#1080;&#1082;&#1072;&#10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Users\10A08_DSF_1\AppData\Local\Microsoft\Windows\Temporary%20Internet%20Files\OLK51B7\&#1040;&#1088;&#1080;&#1079;&#1072;&#1083;&#1072;&#1088;%20&#1085;&#1072;&#1079;&#1086;&#1088;&#1072;&#1090;&#1080;%20%2005.12.20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WORK/CRP/&#1041;&#1080;&#1079;&#1085;&#1077;&#1089;%20&#1087;&#1083;&#1072;&#1085;&#1099;/&#1050;&#1086;&#1085;&#1076;&#1080;&#1090;&#1077;&#1088;&#1089;&#1082;&#1072;&#1103;/&#1056;&#1072;&#1089;&#1095;&#1077;&#1090;&#1089;&#1090;&#1072;&#1088;&#1099;&#108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RK/CRP/&#1052;&#1077;&#1090;&#1086;&#1076;&#1080;&#1082;&#1072;/&#1056;&#1072;&#1089;&#1095;&#1077;&#1090;&#1085;&#1099;&#1077;%20&#1084;&#1086;&#1076;&#1077;&#1083;&#1080;/&#1052;&#1086;&#1076;&#1077;&#1083;&#1100;%2020-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Javokhir/api/2021/202-234%20&#1103;&#1085;&#1074;&#1072;&#1088;&#1100;-&#1092;&#1077;&#1074;&#1088;&#1072;&#1083;&#1100;/2.%20&#1043;&#1086;&#1090;&#1086;&#1074;&#1099;&#1077;/&#1050;&#1088;&#1077;&#1084;&#1085;&#1077;&#1074;&#1099;&#1077;%20&#1087;&#1083;&#1072;&#1089;&#1090;&#1080;&#1085;&#1099;/&#1041;&#1055;%20&#1050;&#1088;&#1077;&#1084;&#1085;&#1080;&#1077;&#1074;&#1072;&#1103;%20&#1087;&#1083;&#1072;&#1089;&#1090;&#1080;&#1085;&#1072;%20E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1\antimon\&#1052;&#1086;&#1080;%20&#1076;&#1086;&#1082;&#1091;&#1084;&#1077;&#1085;&#1090;&#1099;\&#1043;&#1072;&#1083;&#1083;&#1072;-2005\EXCEL%20&#1093;&#1091;&#1078;&#1078;&#1072;&#1090;&#1083;&#1072;&#1088;&#1080;\123\&#1058;&#1086;&#1093;&#1080;&#1088;&#1073;&#1077;&#1082;%202003-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omronbek\&#1044;&#1086;&#1082;&#1091;&#1084;&#1077;&#1085;&#1090;&#1099;\Otabek\Azimov%20Dilshod\Fond-tablica\SME\2006\Work\My%20Documents\Fond-tablica\SME\2001\_199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сана"/>
      <sheetName val="Date"/>
      <sheetName val="c"/>
      <sheetName val="ВВОД"/>
      <sheetName val="Analysis of Interest"/>
      <sheetName val="ж а м и"/>
      <sheetName val="свыше_100тыс_долл_"/>
      <sheetName val="Store"/>
      <sheetName val="Зан-ть(р-ны)"/>
      <sheetName val="Фориш 2003"/>
      <sheetName val="Импорт 2000-2002"/>
      <sheetName val="уюшмага10,09 холатига"/>
      <sheetName val="ном"/>
      <sheetName val="Лист1 (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BAL"/>
      <sheetName val="Карз. 5-10 млн.гача"/>
      <sheetName val="Карз.10 млн.дан юқори"/>
      <sheetName val="Кўрик 3 ойдан ортик"/>
      <sheetName val="Тўлов 3 ойдан ортик "/>
      <sheetName val="свыше_100тыс_долл_1"/>
      <sheetName val="Analysis_of_Interest"/>
      <sheetName val="ж_а_м_и"/>
      <sheetName val="Фориш_2003"/>
      <sheetName val="Импорт_2000-2002"/>
      <sheetName val="уюшмага10,09_холатига"/>
      <sheetName val="Лист1_(2)"/>
      <sheetName val="Карз__5-10_млн_гача"/>
      <sheetName val="Карз_10_млн_дан_юқори"/>
      <sheetName val="Кўрик_3_ойдан_ортик"/>
      <sheetName val="Тўлов_3_ойдан_ортик_"/>
      <sheetName val="Data input"/>
      <sheetName val="План пр-ва_1"/>
      <sheetName val="План продаж_1"/>
      <sheetName val="Прогноз"/>
      <sheetName val="Macro1"/>
      <sheetName val="свыше_100тыс_долл_2"/>
      <sheetName val="Analysis_of_Interest1"/>
      <sheetName val="ж_а_м_и1"/>
      <sheetName val="Фориш_20031"/>
      <sheetName val="Импорт_2000-20021"/>
      <sheetName val="уюшмага10,09_холатига1"/>
      <sheetName val="Лист1_(2)1"/>
      <sheetName val="Карз__5-10_млн_гача1"/>
      <sheetName val="Карз_10_млн_дан_юқори1"/>
      <sheetName val="Кўрик_3_ойдан_ортик1"/>
      <sheetName val="Тўлов_3_ойдан_ортик_1"/>
      <sheetName val="свыше_100тыс_долл_3"/>
      <sheetName val="Analysis_of_Interest2"/>
      <sheetName val="ж_а_м_и2"/>
      <sheetName val="Фориш_20032"/>
      <sheetName val="Импорт_2000-20022"/>
      <sheetName val="уюшмага10,09_холатига2"/>
      <sheetName val="Лист1_(2)2"/>
      <sheetName val="Карз__5-10_млн_гача2"/>
      <sheetName val="Карз_10_млн_дан_юқори2"/>
      <sheetName val="Кўрик_3_ойдан_ортик2"/>
      <sheetName val="Тўлов_3_ойдан_ортик_2"/>
      <sheetName val="Data_input"/>
      <sheetName val="План_пр-ва_1"/>
      <sheetName val="План_продаж_1"/>
      <sheetName val="2 илова"/>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B1">
            <v>0</v>
          </cell>
        </row>
      </sheetData>
      <sheetData sheetId="32">
        <row r="1">
          <cell r="B1">
            <v>0</v>
          </cell>
        </row>
      </sheetData>
      <sheetData sheetId="33">
        <row r="1">
          <cell r="B1">
            <v>0</v>
          </cell>
        </row>
      </sheetData>
      <sheetData sheetId="34">
        <row r="1">
          <cell r="B1">
            <v>0</v>
          </cell>
        </row>
      </sheetData>
      <sheetData sheetId="35">
        <row r="1">
          <cell r="B1">
            <v>0</v>
          </cell>
        </row>
      </sheetData>
      <sheetData sheetId="36" refreshError="1"/>
      <sheetData sheetId="37"/>
      <sheetData sheetId="38"/>
      <sheetData sheetId="39"/>
      <sheetData sheetId="40">
        <row r="1">
          <cell r="B1">
            <v>0</v>
          </cell>
        </row>
      </sheetData>
      <sheetData sheetId="41">
        <row r="1">
          <cell r="B1">
            <v>0</v>
          </cell>
        </row>
      </sheetData>
      <sheetData sheetId="42">
        <row r="1">
          <cell r="B1">
            <v>0</v>
          </cell>
        </row>
      </sheetData>
      <sheetData sheetId="43">
        <row r="1">
          <cell r="B1">
            <v>0</v>
          </cell>
        </row>
      </sheetData>
      <sheetData sheetId="44">
        <row r="1">
          <cell r="B1">
            <v>0</v>
          </cell>
        </row>
      </sheetData>
      <sheetData sheetId="45">
        <row r="1">
          <cell r="B1">
            <v>0</v>
          </cell>
        </row>
      </sheetData>
      <sheetData sheetId="46">
        <row r="1">
          <cell r="B1">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ow r="1">
          <cell r="B1">
            <v>0</v>
          </cell>
        </row>
      </sheetData>
      <sheetData sheetId="71">
        <row r="1">
          <cell r="B1">
            <v>0</v>
          </cell>
        </row>
      </sheetData>
      <sheetData sheetId="72">
        <row r="1">
          <cell r="B1">
            <v>0</v>
          </cell>
        </row>
      </sheetData>
      <sheetData sheetId="73"/>
      <sheetData sheetId="74"/>
      <sheetData sheetId="75"/>
      <sheetData sheetId="76"/>
      <sheetData sheetId="77" refreshError="1"/>
      <sheetData sheetId="7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277"/>
      <sheetName val="Analysis of Interest"/>
      <sheetName val="Tit"/>
      <sheetName val="Macro1"/>
      <sheetName val="06.01.2014"/>
      <sheetName val="Results"/>
      <sheetName val="Date"/>
      <sheetName val="ж а м и"/>
      <sheetName val="BAL"/>
      <sheetName val="январь ойи"/>
      <sheetName val="Фин.пок"/>
      <sheetName val="курс"/>
      <sheetName val="максади"/>
      <sheetName val="Худуд"/>
      <sheetName val="Жиззах_янги_раз"/>
      <sheetName val="Analysis_of_Interest"/>
      <sheetName val="06_01_2014"/>
      <sheetName val="ж_а_м_и"/>
      <sheetName val="табли 4 местний совет"/>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1620">
          <cell r="B1620">
            <v>738</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оборот"/>
      <sheetName val="Лист1"/>
      <sheetName val="Лист3"/>
      <sheetName val="Store"/>
      <sheetName val="На_учете"/>
      <sheetName val="Раб_места"/>
      <sheetName val="Перепод_"/>
      <sheetName val="Общ_работ_"/>
      <sheetName val="выполнение"/>
      <sheetName val="На_учете1"/>
      <sheetName val="Раб_места1"/>
      <sheetName val="Перепод_1"/>
      <sheetName val="Общ_работ_1"/>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sheetData sheetId="10"/>
      <sheetData sheetId="11"/>
      <sheetData sheetId="12"/>
      <sheetData sheetId="13" refreshError="1"/>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Зан-ть(р-ны)"/>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Store"/>
      <sheetName val="выполнение"/>
      <sheetName val="Tit"/>
      <sheetName val="Date"/>
      <sheetName val="Тохирбек 2003-1"/>
      <sheetName val="максади"/>
      <sheetName val="банклар"/>
      <sheetName val="Худуд"/>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19903"/>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O4">
            <v>67.099999999999994</v>
          </cell>
        </row>
      </sheetData>
      <sheetData sheetId="28">
        <row r="4">
          <cell r="O4">
            <v>67.099999999999994</v>
          </cell>
        </row>
      </sheetData>
      <sheetData sheetId="29">
        <row r="4">
          <cell r="O4">
            <v>67.099999999999994</v>
          </cell>
        </row>
      </sheetData>
      <sheetData sheetId="30">
        <row r="4">
          <cell r="O4">
            <v>67.099999999999994</v>
          </cell>
        </row>
      </sheetData>
      <sheetData sheetId="31">
        <row r="4">
          <cell r="O4">
            <v>67.099999999999994</v>
          </cell>
        </row>
      </sheetData>
      <sheetData sheetId="32">
        <row r="4">
          <cell r="O4">
            <v>67.099999999999994</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ow r="4">
          <cell r="O4">
            <v>67.099999999999994</v>
          </cell>
        </row>
      </sheetData>
      <sheetData sheetId="81">
        <row r="4">
          <cell r="O4">
            <v>67.099999999999994</v>
          </cell>
        </row>
      </sheetData>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 val="KAT2344"/>
      <sheetName val="Фориш 200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Ер Ресурс"/>
      <sheetName val="Куритиш_нормаси"/>
      <sheetName val="Ер_Ресурс"/>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фориш_свод"/>
      <sheetName val="Фориш_2003"/>
      <sheetName val="Жиззах_янги_раз"/>
      <sheetName val="Зан-ть(р-ны)"/>
      <sheetName val="БД"/>
      <sheetName val="фориш_свод1"/>
      <sheetName val="Фориш_20031"/>
      <sheetName val="Жиззах_янги_раз1"/>
    </sheetNames>
    <sheetDataSet>
      <sheetData sheetId="0">
        <row r="4">
          <cell r="O4">
            <v>67.099999999999994</v>
          </cell>
        </row>
      </sheetData>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refreshError="1"/>
      <sheetData sheetId="13"/>
      <sheetData sheetId="14">
        <row r="4">
          <cell r="O4">
            <v>67.099999999999994</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Ер Ресурс"/>
      <sheetName val="URGDSPL"/>
      <sheetName val="оборот"/>
      <sheetName val="фориш_свод"/>
      <sheetName val="Фориш_2003"/>
      <sheetName val="Жиззах_янги_раз"/>
      <sheetName val="Ер_Ресурс"/>
      <sheetName val="База"/>
      <sheetName val="фориш_свод1"/>
      <sheetName val="Фориш_20031"/>
      <sheetName val="Жиззах_янги_раз1"/>
      <sheetName val="Ер_Ресурс1"/>
    </sheetNames>
    <sheetDataSet>
      <sheetData sheetId="0"/>
      <sheetData sheetId="1"/>
      <sheetData sheetId="2"/>
      <sheetData sheetId="3"/>
      <sheetData sheetId="4">
        <row r="4">
          <cell r="O4">
            <v>67.099999999999994</v>
          </cell>
        </row>
      </sheetData>
      <sheetData sheetId="5"/>
      <sheetData sheetId="6"/>
      <sheetData sheetId="7"/>
      <sheetData sheetId="8"/>
      <sheetData sheetId="9" refreshError="1"/>
      <sheetData sheetId="10">
        <row r="4">
          <cell r="O4">
            <v>67.099999999999994</v>
          </cell>
        </row>
      </sheetData>
      <sheetData sheetId="11" refreshError="1"/>
      <sheetData sheetId="12"/>
      <sheetData sheetId="13">
        <row r="4">
          <cell r="O4">
            <v>67.099999999999994</v>
          </cell>
        </row>
      </sheetData>
      <sheetData sheetId="14" refreshError="1"/>
      <sheetData sheetId="15"/>
      <sheetData sheetId="16">
        <row r="4">
          <cell r="O4">
            <v>67.099999999999994</v>
          </cell>
        </row>
      </sheetData>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Ер Ресурс"/>
      <sheetName val="На_учете"/>
      <sheetName val="Раб_места"/>
      <sheetName val="Перепод_"/>
      <sheetName val="Общ_работ_"/>
      <sheetName val="Фориш_2003"/>
      <sheetName val="Ер_Ресурс"/>
      <sheetName val="режа"/>
      <sheetName val="На_учете1"/>
      <sheetName val="Раб_места1"/>
      <sheetName val="Перепод_1"/>
      <sheetName val="Общ_работ_1"/>
      <sheetName val="Фориш_20031"/>
      <sheetName val="Ер_Ресурс1"/>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БП"/>
      <sheetName val="Project Cost (2)"/>
      <sheetName val="NPV-IRR-PI-DPP (2)"/>
      <sheetName val="Чуств."/>
      <sheetName val="БП-Eng"/>
      <sheetName val="Технология"/>
      <sheetName val="Лист1"/>
      <sheetName val="База данных"/>
      <sheetName val="ПаспортRUS"/>
      <sheetName val="Паспорт"/>
      <sheetName val="Полезные сайты"/>
      <sheetName val="Импорт"/>
      <sheetName val="Экспорт"/>
      <sheetName val="промпродукция"/>
      <sheetName val="ДЕХ"/>
      <sheetName val="ЧОР"/>
      <sheetName val="___"/>
      <sheetName val="Input1"/>
      <sheetName val="вопросы"/>
      <sheetName val="База данных2"/>
      <sheetName val="Depreciat"/>
      <sheetName val="Loans1"/>
      <sheetName val="Input3"/>
      <sheetName val="Input4"/>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БП - Хлопковый кластер"/>
    </sheetNames>
    <definedNames>
      <definedName name="_a1Z"/>
      <definedName name="_a2Z"/>
      <definedName name="BlankMacro1"/>
      <definedName name="oy" refersTo="#ССЫЛКА!"/>
      <definedName name="yil" refersTo="#ССЫЛКА!"/>
      <definedName name="дел"/>
      <definedName name="прилож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gjnht,_rjhpbyf"/>
      <sheetName val="Фориш_2003"/>
      <sheetName val="Results"/>
      <sheetName val="Store"/>
      <sheetName val="Трест02-28факт "/>
      <sheetName val="Зан-ть(р-ны)"/>
      <sheetName val="Тахлил туловчи"/>
      <sheetName val="BESHKENT"/>
      <sheetName val="режа"/>
      <sheetName val="физ.тон"/>
      <sheetName val="????(??)"/>
      <sheetName val="Прогноз"/>
      <sheetName val="Ер Ресурс"/>
      <sheetName val="Массив"/>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ГТК_Минфин_факт"/>
      <sheetName val="gjnht,_rjhpbyf5"/>
      <sheetName val="Фориш_20035"/>
      <sheetName val="Трест02-28факт_4"/>
      <sheetName val="Тахлил_туловчи4"/>
      <sheetName val="физ_тон3"/>
      <sheetName val="Ер_Ресурс3"/>
      <sheetName val="жиззах_янги_раз"/>
      <sheetName val="KAT2344"/>
      <sheetName val="для ГАКа"/>
      <sheetName val="База"/>
      <sheetName val="Data input"/>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ВВОД"/>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оборот"/>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Налоги"/>
      <sheetName val="Исх. "/>
      <sheetName val="ТЭП"/>
      <sheetName val="___"/>
      <sheetName val="Чувств"/>
      <sheetName val="Диагр."/>
      <sheetName val="Диаг1"/>
      <sheetName val="Диаг.6"/>
      <sheetName val="Диагр"/>
      <sheetName val="Диаг-"/>
      <sheetName val="Диаг 3"/>
      <sheetName val="Диаграмма1"/>
      <sheetName val="Input1"/>
      <sheetName val="Loans1"/>
      <sheetName val="Input3"/>
      <sheetName val="Input4"/>
      <sheetName val="Диаг -1"/>
      <sheetName val="Taxes"/>
      <sheetName val="Project Cost"/>
      <sheetName val="FinPlan"/>
      <sheetName val="Depreciat"/>
      <sheetName val="ProdPlan"/>
      <sheetName val="SalePlan"/>
      <sheetName val="CostTotal"/>
      <sheetName val="Loans"/>
      <sheetName val="CostSold"/>
      <sheetName val="Себестоимость"/>
      <sheetName val="ProfLoss"/>
      <sheetName val="WorkCap"/>
      <sheetName val="CashFlow"/>
      <sheetName val="Present"/>
      <sheetName val="Balance"/>
      <sheetName val="IRR"/>
      <sheetName val="BreakPoint"/>
      <sheetName val="ProfLoss (2)"/>
      <sheetName val="WorkCap (2)"/>
      <sheetName val="Ф1"/>
      <sheetName val="Ф2"/>
      <sheetName val="Класс"/>
      <sheetName val="Сост Фотон"/>
      <sheetName val="1"/>
      <sheetName val="2"/>
      <sheetName val="3"/>
      <sheetName val="Лист1"/>
      <sheetName val="Финанализ123"/>
      <sheetName val="Исх__"/>
      <sheetName val="Диагр_"/>
      <sheetName val="Диаг_6"/>
      <sheetName val="Диаг_3"/>
      <sheetName val="Диаг_-1"/>
      <sheetName val="Project_Cost"/>
      <sheetName val="ProfLoss_(2)"/>
      <sheetName val="WorkCap_(2)"/>
      <sheetName val="Сост_Фото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500</v>
          </cell>
        </row>
        <row r="8">
          <cell r="C8">
            <v>2500</v>
          </cell>
        </row>
        <row r="9">
          <cell r="C9">
            <v>1000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Tit"/>
      <sheetName val="январь ойи"/>
      <sheetName val="Results"/>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efreshError="1"/>
      <sheetData sheetId="75" refreshError="1"/>
      <sheetData sheetId="76" refreshError="1"/>
      <sheetData sheetId="77">
        <row r="4">
          <cell r="O4">
            <v>67.099999999999994</v>
          </cell>
        </row>
      </sheetData>
      <sheetData sheetId="78">
        <row r="4">
          <cell r="O4">
            <v>67.099999999999994</v>
          </cell>
        </row>
      </sheetData>
      <sheetData sheetId="79"/>
      <sheetData sheetId="80"/>
      <sheetData sheetId="81"/>
      <sheetData sheetId="82"/>
      <sheetData sheetId="83"/>
      <sheetData sheetId="84"/>
      <sheetData sheetId="85"/>
      <sheetData sheetId="86"/>
      <sheetData sheetId="8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s>
    <sheetDataSet>
      <sheetData sheetId="0"/>
      <sheetData sheetId="1"/>
      <sheetData sheetId="2"/>
      <sheetData sheetId="3"/>
      <sheetData sheetId="4">
        <row r="5">
          <cell r="E5" t="str">
            <v>в том числе</v>
          </cell>
        </row>
      </sheetData>
      <sheetData sheetId="5"/>
      <sheetData sheetId="6" refreshError="1"/>
      <sheetData sheetId="7" refreshError="1"/>
      <sheetData sheetId="8"/>
      <sheetData sheetId="9"/>
      <sheetData sheetId="10"/>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Зан-ть(р-ны)"/>
      <sheetName val="Фориш 2003"/>
      <sheetName val="results"/>
      <sheetName val="ГТК_Минфин_факт"/>
      <sheetName val="Прогноз"/>
      <sheetName val="Фориш_2003"/>
      <sheetName val="c"/>
    </sheetNames>
    <sheetDataSet>
      <sheetData sheetId="0">
        <row r="124">
          <cell r="Q124">
            <v>0.5</v>
          </cell>
        </row>
      </sheetData>
      <sheetData sheetId="1"/>
      <sheetData sheetId="2"/>
      <sheetData sheetId="3" refreshError="1"/>
      <sheetData sheetId="4" refreshError="1"/>
      <sheetData sheetId="5" refreshError="1"/>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sheetData sheetId="64"/>
      <sheetData sheetId="65"/>
      <sheetData sheetId="66"/>
      <sheetData sheetId="67">
        <row r="4">
          <cell r="O4">
            <v>67.099999999999994</v>
          </cell>
        </row>
      </sheetData>
      <sheetData sheetId="68"/>
      <sheetData sheetId="6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21 шакл"/>
      <sheetName val="табли 4 местний совет"/>
      <sheetName val="акт_сверка1"/>
      <sheetName val="Куритиш_нормаси1"/>
      <sheetName val="Фориш_20031"/>
      <sheetName val="МФО_руйхат1"/>
      <sheetName val="Ер_Ресурс1"/>
      <sheetName val="Prog__rost_tarifov"/>
      <sheetName val="лист1"/>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N54">
            <v>9</v>
          </cell>
          <cell r="O54">
            <v>2</v>
          </cell>
          <cell r="P54">
            <v>1</v>
          </cell>
        </row>
        <row r="55">
          <cell r="A55" t="str">
            <v>С-912</v>
          </cell>
          <cell r="B55" t="str">
            <v>С-9</v>
          </cell>
          <cell r="C55">
            <v>1</v>
          </cell>
          <cell r="D55">
            <v>2</v>
          </cell>
          <cell r="E55">
            <v>108920</v>
          </cell>
          <cell r="N55">
            <v>9</v>
          </cell>
          <cell r="O55">
            <v>2</v>
          </cell>
          <cell r="P55">
            <v>1</v>
          </cell>
        </row>
        <row r="56">
          <cell r="A56" t="str">
            <v>С-913</v>
          </cell>
          <cell r="B56" t="str">
            <v>С-9</v>
          </cell>
          <cell r="C56">
            <v>1</v>
          </cell>
          <cell r="D56">
            <v>3</v>
          </cell>
          <cell r="E56">
            <v>87110</v>
          </cell>
          <cell r="N56">
            <v>9</v>
          </cell>
          <cell r="O56">
            <v>2</v>
          </cell>
          <cell r="P56">
            <v>1</v>
          </cell>
        </row>
        <row r="57">
          <cell r="A57" t="str">
            <v>С-921</v>
          </cell>
          <cell r="B57" t="str">
            <v>С-9</v>
          </cell>
          <cell r="C57">
            <v>2</v>
          </cell>
          <cell r="D57">
            <v>1</v>
          </cell>
          <cell r="E57">
            <v>96590</v>
          </cell>
          <cell r="N57">
            <v>9</v>
          </cell>
          <cell r="O57">
            <v>2</v>
          </cell>
          <cell r="P57">
            <v>1</v>
          </cell>
        </row>
        <row r="58">
          <cell r="A58" t="str">
            <v>С-922</v>
          </cell>
          <cell r="B58" t="str">
            <v>С-9</v>
          </cell>
          <cell r="C58">
            <v>2</v>
          </cell>
          <cell r="D58">
            <v>2</v>
          </cell>
          <cell r="E58">
            <v>93720</v>
          </cell>
          <cell r="N58">
            <v>9</v>
          </cell>
          <cell r="O58">
            <v>2</v>
          </cell>
          <cell r="P58">
            <v>1</v>
          </cell>
        </row>
        <row r="59">
          <cell r="A59" t="str">
            <v>С-923</v>
          </cell>
          <cell r="B59" t="str">
            <v>С-9</v>
          </cell>
          <cell r="C59">
            <v>2</v>
          </cell>
          <cell r="D59">
            <v>3</v>
          </cell>
          <cell r="E59">
            <v>86190</v>
          </cell>
          <cell r="N59">
            <v>9</v>
          </cell>
          <cell r="O59">
            <v>2</v>
          </cell>
          <cell r="P59">
            <v>1</v>
          </cell>
        </row>
        <row r="60">
          <cell r="A60" t="str">
            <v>С-931</v>
          </cell>
          <cell r="B60" t="str">
            <v>С-9</v>
          </cell>
          <cell r="C60">
            <v>3</v>
          </cell>
          <cell r="D60">
            <v>1</v>
          </cell>
          <cell r="E60">
            <v>89490</v>
          </cell>
          <cell r="N60">
            <v>9</v>
          </cell>
          <cell r="O60">
            <v>2</v>
          </cell>
          <cell r="P60">
            <v>1</v>
          </cell>
        </row>
        <row r="61">
          <cell r="A61" t="str">
            <v>С-932</v>
          </cell>
          <cell r="B61" t="str">
            <v>С-9</v>
          </cell>
          <cell r="C61">
            <v>3</v>
          </cell>
          <cell r="D61">
            <v>2</v>
          </cell>
          <cell r="E61">
            <v>79620</v>
          </cell>
          <cell r="N61">
            <v>9</v>
          </cell>
          <cell r="O61">
            <v>2</v>
          </cell>
          <cell r="P61">
            <v>1</v>
          </cell>
        </row>
        <row r="62">
          <cell r="A62" t="str">
            <v>С-933</v>
          </cell>
          <cell r="B62" t="str">
            <v>С-9</v>
          </cell>
          <cell r="C62">
            <v>3</v>
          </cell>
          <cell r="D62">
            <v>3</v>
          </cell>
          <cell r="E62">
            <v>56340</v>
          </cell>
          <cell r="N62">
            <v>9</v>
          </cell>
          <cell r="O62">
            <v>2</v>
          </cell>
          <cell r="P62">
            <v>1</v>
          </cell>
        </row>
        <row r="63">
          <cell r="A63" t="str">
            <v>С-941</v>
          </cell>
          <cell r="B63" t="str">
            <v>С-9</v>
          </cell>
          <cell r="C63">
            <v>4</v>
          </cell>
          <cell r="D63">
            <v>1</v>
          </cell>
          <cell r="E63">
            <v>66690</v>
          </cell>
          <cell r="N63">
            <v>9</v>
          </cell>
          <cell r="O63">
            <v>2</v>
          </cell>
          <cell r="P63">
            <v>1</v>
          </cell>
        </row>
        <row r="64">
          <cell r="A64" t="str">
            <v>С-942</v>
          </cell>
          <cell r="B64" t="str">
            <v>С-9</v>
          </cell>
          <cell r="C64">
            <v>4</v>
          </cell>
          <cell r="D64">
            <v>2</v>
          </cell>
          <cell r="E64">
            <v>51660</v>
          </cell>
          <cell r="N64">
            <v>9</v>
          </cell>
          <cell r="O64">
            <v>2</v>
          </cell>
          <cell r="P64">
            <v>1</v>
          </cell>
        </row>
        <row r="65">
          <cell r="A65" t="str">
            <v>С-943</v>
          </cell>
          <cell r="B65" t="str">
            <v>С-9</v>
          </cell>
          <cell r="C65">
            <v>4</v>
          </cell>
          <cell r="D65">
            <v>3</v>
          </cell>
          <cell r="E65">
            <v>39450</v>
          </cell>
          <cell r="N65">
            <v>9</v>
          </cell>
          <cell r="O65">
            <v>2</v>
          </cell>
          <cell r="P65">
            <v>1</v>
          </cell>
        </row>
        <row r="66">
          <cell r="A66" t="str">
            <v>С-953</v>
          </cell>
          <cell r="B66" t="str">
            <v>С-9</v>
          </cell>
          <cell r="C66">
            <v>5</v>
          </cell>
          <cell r="D66">
            <v>3</v>
          </cell>
          <cell r="E66">
            <v>27680</v>
          </cell>
          <cell r="N66">
            <v>9</v>
          </cell>
          <cell r="O66">
            <v>2</v>
          </cell>
          <cell r="P66">
            <v>1</v>
          </cell>
        </row>
        <row r="67">
          <cell r="A67" t="str">
            <v>С-1011</v>
          </cell>
          <cell r="B67" t="str">
            <v>С-10</v>
          </cell>
          <cell r="C67">
            <v>1</v>
          </cell>
          <cell r="D67">
            <v>1</v>
          </cell>
          <cell r="E67">
            <v>111720</v>
          </cell>
          <cell r="N67">
            <v>9</v>
          </cell>
          <cell r="O67">
            <v>2</v>
          </cell>
          <cell r="P67">
            <v>1</v>
          </cell>
        </row>
        <row r="68">
          <cell r="A68" t="str">
            <v>С-1012</v>
          </cell>
          <cell r="B68" t="str">
            <v>С-10</v>
          </cell>
          <cell r="C68">
            <v>1</v>
          </cell>
          <cell r="D68">
            <v>2</v>
          </cell>
          <cell r="E68">
            <v>108920</v>
          </cell>
          <cell r="N68">
            <v>9</v>
          </cell>
          <cell r="O68">
            <v>2</v>
          </cell>
          <cell r="P68">
            <v>1</v>
          </cell>
        </row>
        <row r="69">
          <cell r="A69" t="str">
            <v>С-1013</v>
          </cell>
          <cell r="B69" t="str">
            <v>С-10</v>
          </cell>
          <cell r="C69">
            <v>1</v>
          </cell>
          <cell r="D69">
            <v>3</v>
          </cell>
          <cell r="E69">
            <v>87110</v>
          </cell>
          <cell r="N69">
            <v>9</v>
          </cell>
          <cell r="O69">
            <v>2</v>
          </cell>
          <cell r="P69">
            <v>1</v>
          </cell>
        </row>
        <row r="70">
          <cell r="A70" t="str">
            <v>С-1021</v>
          </cell>
          <cell r="B70" t="str">
            <v>С-10</v>
          </cell>
          <cell r="C70">
            <v>2</v>
          </cell>
          <cell r="D70">
            <v>1</v>
          </cell>
          <cell r="E70">
            <v>96590</v>
          </cell>
          <cell r="N70">
            <v>9</v>
          </cell>
          <cell r="O70">
            <v>2</v>
          </cell>
          <cell r="P70">
            <v>1</v>
          </cell>
        </row>
        <row r="71">
          <cell r="A71" t="str">
            <v>С-1022</v>
          </cell>
          <cell r="B71" t="str">
            <v>С-10</v>
          </cell>
          <cell r="C71">
            <v>2</v>
          </cell>
          <cell r="D71">
            <v>2</v>
          </cell>
          <cell r="E71">
            <v>93720</v>
          </cell>
          <cell r="N71">
            <v>9</v>
          </cell>
          <cell r="O71">
            <v>2</v>
          </cell>
          <cell r="P71">
            <v>1</v>
          </cell>
        </row>
        <row r="72">
          <cell r="A72" t="str">
            <v>С-1023</v>
          </cell>
          <cell r="B72" t="str">
            <v>С-10</v>
          </cell>
          <cell r="C72">
            <v>2</v>
          </cell>
          <cell r="D72">
            <v>3</v>
          </cell>
          <cell r="E72">
            <v>86190</v>
          </cell>
          <cell r="N72">
            <v>9</v>
          </cell>
          <cell r="O72">
            <v>2</v>
          </cell>
          <cell r="P72">
            <v>1</v>
          </cell>
        </row>
        <row r="73">
          <cell r="A73" t="str">
            <v>С-1031</v>
          </cell>
          <cell r="B73" t="str">
            <v>С-10</v>
          </cell>
          <cell r="C73">
            <v>3</v>
          </cell>
          <cell r="D73">
            <v>1</v>
          </cell>
          <cell r="E73">
            <v>89490</v>
          </cell>
          <cell r="N73">
            <v>9</v>
          </cell>
          <cell r="O73">
            <v>2</v>
          </cell>
          <cell r="P73">
            <v>1</v>
          </cell>
        </row>
        <row r="74">
          <cell r="A74" t="str">
            <v>С-1032</v>
          </cell>
          <cell r="B74" t="str">
            <v>С-10</v>
          </cell>
          <cell r="C74">
            <v>3</v>
          </cell>
          <cell r="D74">
            <v>2</v>
          </cell>
          <cell r="E74">
            <v>79620</v>
          </cell>
          <cell r="N74">
            <v>9</v>
          </cell>
          <cell r="O74">
            <v>2</v>
          </cell>
          <cell r="P74">
            <v>1</v>
          </cell>
        </row>
        <row r="75">
          <cell r="A75" t="str">
            <v>С-1033</v>
          </cell>
          <cell r="B75" t="str">
            <v>С-10</v>
          </cell>
          <cell r="C75">
            <v>3</v>
          </cell>
          <cell r="D75">
            <v>3</v>
          </cell>
          <cell r="E75">
            <v>56340</v>
          </cell>
          <cell r="N75">
            <v>9</v>
          </cell>
          <cell r="O75">
            <v>2</v>
          </cell>
          <cell r="P75">
            <v>1</v>
          </cell>
        </row>
        <row r="76">
          <cell r="A76" t="str">
            <v>С-1041</v>
          </cell>
          <cell r="B76" t="str">
            <v>С-10</v>
          </cell>
          <cell r="C76">
            <v>4</v>
          </cell>
          <cell r="D76">
            <v>1</v>
          </cell>
          <cell r="E76">
            <v>66690</v>
          </cell>
          <cell r="N76">
            <v>9</v>
          </cell>
          <cell r="O76">
            <v>2</v>
          </cell>
          <cell r="P76">
            <v>1</v>
          </cell>
        </row>
        <row r="77">
          <cell r="A77" t="str">
            <v>С-1042</v>
          </cell>
          <cell r="B77" t="str">
            <v>С-10</v>
          </cell>
          <cell r="C77">
            <v>4</v>
          </cell>
          <cell r="D77">
            <v>2</v>
          </cell>
          <cell r="E77">
            <v>51660</v>
          </cell>
          <cell r="N77">
            <v>9</v>
          </cell>
          <cell r="O77">
            <v>2</v>
          </cell>
          <cell r="P77">
            <v>1</v>
          </cell>
        </row>
        <row r="78">
          <cell r="A78" t="str">
            <v>С-1043</v>
          </cell>
          <cell r="B78" t="str">
            <v>С-10</v>
          </cell>
          <cell r="C78">
            <v>4</v>
          </cell>
          <cell r="D78">
            <v>3</v>
          </cell>
          <cell r="E78">
            <v>39450</v>
          </cell>
          <cell r="N78">
            <v>9</v>
          </cell>
          <cell r="O78">
            <v>2</v>
          </cell>
          <cell r="P78">
            <v>1</v>
          </cell>
        </row>
        <row r="79">
          <cell r="A79" t="str">
            <v>С-1053</v>
          </cell>
          <cell r="B79" t="str">
            <v>С-10</v>
          </cell>
          <cell r="C79">
            <v>5</v>
          </cell>
          <cell r="D79">
            <v>3</v>
          </cell>
          <cell r="E79">
            <v>27680</v>
          </cell>
          <cell r="N79">
            <v>9</v>
          </cell>
          <cell r="O79">
            <v>2</v>
          </cell>
          <cell r="P79">
            <v>1</v>
          </cell>
        </row>
        <row r="80">
          <cell r="A80" t="str">
            <v>Т-611</v>
          </cell>
          <cell r="B80" t="str">
            <v>Т-6</v>
          </cell>
          <cell r="C80">
            <v>1</v>
          </cell>
          <cell r="D80">
            <v>1</v>
          </cell>
          <cell r="E80">
            <v>225620</v>
          </cell>
          <cell r="N80">
            <v>9</v>
          </cell>
          <cell r="O80">
            <v>2</v>
          </cell>
          <cell r="P80">
            <v>1</v>
          </cell>
        </row>
        <row r="81">
          <cell r="A81" t="str">
            <v>Т-612</v>
          </cell>
          <cell r="B81" t="str">
            <v>Т-6</v>
          </cell>
          <cell r="C81">
            <v>1</v>
          </cell>
          <cell r="D81">
            <v>2</v>
          </cell>
          <cell r="E81">
            <v>219760</v>
          </cell>
          <cell r="N81">
            <v>9</v>
          </cell>
          <cell r="O81">
            <v>2</v>
          </cell>
          <cell r="P81">
            <v>1</v>
          </cell>
        </row>
        <row r="82">
          <cell r="A82" t="str">
            <v>Т-613</v>
          </cell>
          <cell r="B82" t="str">
            <v>Т-6</v>
          </cell>
          <cell r="C82">
            <v>1</v>
          </cell>
          <cell r="D82">
            <v>3</v>
          </cell>
          <cell r="E82">
            <v>175890</v>
          </cell>
          <cell r="N82">
            <v>9</v>
          </cell>
          <cell r="O82">
            <v>2</v>
          </cell>
          <cell r="P82">
            <v>1</v>
          </cell>
        </row>
        <row r="83">
          <cell r="A83" t="str">
            <v>Т-621</v>
          </cell>
          <cell r="B83" t="str">
            <v>Т-6</v>
          </cell>
          <cell r="C83">
            <v>2</v>
          </cell>
          <cell r="D83">
            <v>1</v>
          </cell>
          <cell r="E83">
            <v>195000</v>
          </cell>
          <cell r="N83">
            <v>9</v>
          </cell>
          <cell r="O83">
            <v>2</v>
          </cell>
          <cell r="P83">
            <v>1</v>
          </cell>
        </row>
        <row r="84">
          <cell r="A84" t="str">
            <v>Т-622</v>
          </cell>
          <cell r="B84" t="str">
            <v>Т-6</v>
          </cell>
          <cell r="C84">
            <v>2</v>
          </cell>
          <cell r="D84">
            <v>2</v>
          </cell>
          <cell r="E84">
            <v>189150</v>
          </cell>
          <cell r="N84">
            <v>9</v>
          </cell>
          <cell r="O84">
            <v>2</v>
          </cell>
          <cell r="P84">
            <v>1</v>
          </cell>
        </row>
        <row r="85">
          <cell r="A85" t="str">
            <v>Т-623</v>
          </cell>
          <cell r="B85" t="str">
            <v>Т-6</v>
          </cell>
          <cell r="C85">
            <v>2</v>
          </cell>
          <cell r="D85">
            <v>3</v>
          </cell>
          <cell r="E85">
            <v>173940</v>
          </cell>
          <cell r="N85">
            <v>9</v>
          </cell>
          <cell r="O85">
            <v>2</v>
          </cell>
          <cell r="P85">
            <v>1</v>
          </cell>
        </row>
        <row r="86">
          <cell r="A86" t="str">
            <v>Т-631</v>
          </cell>
          <cell r="B86" t="str">
            <v>Т-6</v>
          </cell>
          <cell r="C86">
            <v>3</v>
          </cell>
          <cell r="D86">
            <v>1</v>
          </cell>
          <cell r="E86">
            <v>180570</v>
          </cell>
          <cell r="N86">
            <v>9</v>
          </cell>
          <cell r="O86">
            <v>2</v>
          </cell>
          <cell r="P86">
            <v>1</v>
          </cell>
        </row>
        <row r="87">
          <cell r="A87" t="str">
            <v>Т-632</v>
          </cell>
          <cell r="B87" t="str">
            <v>Т-6</v>
          </cell>
          <cell r="C87">
            <v>3</v>
          </cell>
          <cell r="D87">
            <v>2</v>
          </cell>
          <cell r="E87">
            <v>160680</v>
          </cell>
          <cell r="N87">
            <v>9</v>
          </cell>
          <cell r="O87">
            <v>2</v>
          </cell>
          <cell r="P87">
            <v>1</v>
          </cell>
        </row>
        <row r="88">
          <cell r="A88" t="str">
            <v>Т-633</v>
          </cell>
          <cell r="B88" t="str">
            <v>Т-6</v>
          </cell>
          <cell r="C88">
            <v>3</v>
          </cell>
          <cell r="D88">
            <v>3</v>
          </cell>
          <cell r="E88">
            <v>113680</v>
          </cell>
          <cell r="N88">
            <v>9</v>
          </cell>
          <cell r="O88">
            <v>2</v>
          </cell>
          <cell r="P88">
            <v>1</v>
          </cell>
        </row>
        <row r="89">
          <cell r="A89" t="str">
            <v>Т-641</v>
          </cell>
          <cell r="B89" t="str">
            <v>Т-6</v>
          </cell>
          <cell r="C89">
            <v>4</v>
          </cell>
          <cell r="D89">
            <v>1</v>
          </cell>
          <cell r="E89">
            <v>134550</v>
          </cell>
          <cell r="N89">
            <v>9</v>
          </cell>
          <cell r="O89">
            <v>2</v>
          </cell>
          <cell r="P89">
            <v>1</v>
          </cell>
        </row>
        <row r="90">
          <cell r="A90" t="str">
            <v>Т-642</v>
          </cell>
          <cell r="B90" t="str">
            <v>Т-6</v>
          </cell>
          <cell r="C90">
            <v>4</v>
          </cell>
          <cell r="D90">
            <v>2</v>
          </cell>
          <cell r="E90">
            <v>104320</v>
          </cell>
          <cell r="N90">
            <v>9</v>
          </cell>
          <cell r="O90">
            <v>2</v>
          </cell>
          <cell r="P90">
            <v>1</v>
          </cell>
        </row>
        <row r="91">
          <cell r="A91" t="str">
            <v>Т-643</v>
          </cell>
          <cell r="B91" t="str">
            <v>Т-6</v>
          </cell>
          <cell r="C91">
            <v>4</v>
          </cell>
          <cell r="D91">
            <v>3</v>
          </cell>
          <cell r="E91">
            <v>79760</v>
          </cell>
          <cell r="N91">
            <v>9</v>
          </cell>
          <cell r="O91">
            <v>2</v>
          </cell>
          <cell r="P91">
            <v>1</v>
          </cell>
        </row>
        <row r="92">
          <cell r="A92" t="str">
            <v>Т-653</v>
          </cell>
          <cell r="B92" t="str">
            <v>Т-6</v>
          </cell>
          <cell r="C92">
            <v>5</v>
          </cell>
          <cell r="D92">
            <v>3</v>
          </cell>
          <cell r="E92">
            <v>55960</v>
          </cell>
          <cell r="N92">
            <v>9</v>
          </cell>
          <cell r="O92">
            <v>2</v>
          </cell>
          <cell r="P92">
            <v>1</v>
          </cell>
        </row>
        <row r="93">
          <cell r="A93" t="str">
            <v>Ок-н211</v>
          </cell>
          <cell r="B93" t="str">
            <v>Ок-н2</v>
          </cell>
          <cell r="C93">
            <v>1</v>
          </cell>
          <cell r="D93">
            <v>1</v>
          </cell>
          <cell r="E93">
            <v>295040</v>
          </cell>
          <cell r="N93">
            <v>9</v>
          </cell>
          <cell r="O93">
            <v>2</v>
          </cell>
          <cell r="P93">
            <v>1</v>
          </cell>
        </row>
        <row r="94">
          <cell r="A94" t="str">
            <v>Ок-н212</v>
          </cell>
          <cell r="B94" t="str">
            <v>Ок-н2</v>
          </cell>
          <cell r="C94">
            <v>1</v>
          </cell>
          <cell r="D94">
            <v>2</v>
          </cell>
          <cell r="E94">
            <v>287380</v>
          </cell>
          <cell r="N94">
            <v>9</v>
          </cell>
          <cell r="O94">
            <v>2</v>
          </cell>
          <cell r="P94">
            <v>1</v>
          </cell>
        </row>
        <row r="95">
          <cell r="A95" t="str">
            <v>Ок-н213</v>
          </cell>
          <cell r="B95" t="str">
            <v>Ок-н2</v>
          </cell>
          <cell r="C95">
            <v>1</v>
          </cell>
          <cell r="D95">
            <v>3</v>
          </cell>
          <cell r="E95">
            <v>230010</v>
          </cell>
          <cell r="N95">
            <v>9</v>
          </cell>
          <cell r="O95">
            <v>2</v>
          </cell>
          <cell r="P95">
            <v>1</v>
          </cell>
        </row>
        <row r="96">
          <cell r="A96" t="str">
            <v>Ок-н221</v>
          </cell>
          <cell r="B96" t="str">
            <v>Ок-н2</v>
          </cell>
          <cell r="C96">
            <v>2</v>
          </cell>
          <cell r="D96">
            <v>1</v>
          </cell>
          <cell r="E96">
            <v>255000</v>
          </cell>
          <cell r="N96">
            <v>9</v>
          </cell>
          <cell r="O96">
            <v>2</v>
          </cell>
          <cell r="P96">
            <v>1</v>
          </cell>
        </row>
        <row r="97">
          <cell r="A97" t="str">
            <v>Ок-н222</v>
          </cell>
          <cell r="B97" t="str">
            <v>Ок-н2</v>
          </cell>
          <cell r="C97">
            <v>2</v>
          </cell>
          <cell r="D97">
            <v>2</v>
          </cell>
          <cell r="E97">
            <v>247350</v>
          </cell>
          <cell r="N97">
            <v>9</v>
          </cell>
          <cell r="O97">
            <v>2</v>
          </cell>
          <cell r="P97">
            <v>1</v>
          </cell>
        </row>
        <row r="98">
          <cell r="A98" t="str">
            <v>Ок-н223</v>
          </cell>
          <cell r="B98" t="str">
            <v>Ок-н2</v>
          </cell>
          <cell r="C98">
            <v>2</v>
          </cell>
          <cell r="D98">
            <v>3</v>
          </cell>
          <cell r="E98">
            <v>227460</v>
          </cell>
          <cell r="N98">
            <v>9</v>
          </cell>
          <cell r="O98">
            <v>2</v>
          </cell>
          <cell r="P98">
            <v>1</v>
          </cell>
        </row>
        <row r="99">
          <cell r="A99" t="str">
            <v>Ок-н231</v>
          </cell>
          <cell r="B99" t="str">
            <v>Ок-н2</v>
          </cell>
          <cell r="C99">
            <v>3</v>
          </cell>
          <cell r="D99">
            <v>1</v>
          </cell>
          <cell r="E99">
            <v>236130</v>
          </cell>
          <cell r="N99">
            <v>9</v>
          </cell>
          <cell r="O99">
            <v>2</v>
          </cell>
          <cell r="P99">
            <v>1</v>
          </cell>
        </row>
        <row r="100">
          <cell r="A100" t="str">
            <v>Ок-н232</v>
          </cell>
          <cell r="B100" t="str">
            <v>Ок-н2</v>
          </cell>
          <cell r="C100">
            <v>3</v>
          </cell>
          <cell r="D100">
            <v>2</v>
          </cell>
          <cell r="E100">
            <v>210120</v>
          </cell>
          <cell r="N100">
            <v>9</v>
          </cell>
          <cell r="O100">
            <v>2</v>
          </cell>
          <cell r="P100">
            <v>1</v>
          </cell>
        </row>
        <row r="101">
          <cell r="A101" t="str">
            <v>Ок-н233</v>
          </cell>
          <cell r="B101" t="str">
            <v>Ок-н2</v>
          </cell>
          <cell r="C101">
            <v>3</v>
          </cell>
          <cell r="D101">
            <v>3</v>
          </cell>
          <cell r="E101">
            <v>148660</v>
          </cell>
          <cell r="N101">
            <v>9</v>
          </cell>
          <cell r="O101">
            <v>2</v>
          </cell>
          <cell r="P101">
            <v>1</v>
          </cell>
        </row>
        <row r="102">
          <cell r="A102" t="str">
            <v>Ок-н241</v>
          </cell>
          <cell r="B102" t="str">
            <v>Ок-н2</v>
          </cell>
          <cell r="C102">
            <v>4</v>
          </cell>
          <cell r="D102">
            <v>1</v>
          </cell>
          <cell r="E102">
            <v>175950</v>
          </cell>
          <cell r="N102">
            <v>9</v>
          </cell>
          <cell r="O102">
            <v>2</v>
          </cell>
          <cell r="P102">
            <v>1</v>
          </cell>
        </row>
        <row r="103">
          <cell r="A103" t="str">
            <v>Ок-н242</v>
          </cell>
          <cell r="B103" t="str">
            <v>Ок-н2</v>
          </cell>
          <cell r="C103">
            <v>4</v>
          </cell>
          <cell r="D103">
            <v>2</v>
          </cell>
          <cell r="E103">
            <v>136420</v>
          </cell>
          <cell r="N103">
            <v>9</v>
          </cell>
          <cell r="O103">
            <v>2</v>
          </cell>
          <cell r="P103">
            <v>1</v>
          </cell>
        </row>
        <row r="104">
          <cell r="A104" t="str">
            <v>Ок-н243</v>
          </cell>
          <cell r="B104" t="str">
            <v>Ок-н2</v>
          </cell>
          <cell r="C104">
            <v>4</v>
          </cell>
          <cell r="D104">
            <v>3</v>
          </cell>
          <cell r="E104">
            <v>104300</v>
          </cell>
          <cell r="N104">
            <v>9</v>
          </cell>
          <cell r="O104">
            <v>2</v>
          </cell>
          <cell r="P104">
            <v>1</v>
          </cell>
        </row>
        <row r="105">
          <cell r="A105" t="str">
            <v>Ок-н253</v>
          </cell>
          <cell r="B105" t="str">
            <v>Ок-н2</v>
          </cell>
          <cell r="C105">
            <v>5</v>
          </cell>
          <cell r="D105">
            <v>3</v>
          </cell>
          <cell r="E105">
            <v>73180</v>
          </cell>
          <cell r="N105">
            <v>9</v>
          </cell>
          <cell r="O105">
            <v>2</v>
          </cell>
          <cell r="P105">
            <v>1</v>
          </cell>
        </row>
        <row r="106">
          <cell r="A106" t="str">
            <v>С-1211</v>
          </cell>
          <cell r="B106" t="str">
            <v>С-12</v>
          </cell>
          <cell r="C106">
            <v>1</v>
          </cell>
          <cell r="D106">
            <v>1</v>
          </cell>
          <cell r="E106">
            <v>111720</v>
          </cell>
          <cell r="N106">
            <v>9</v>
          </cell>
          <cell r="O106">
            <v>2</v>
          </cell>
          <cell r="P106">
            <v>1</v>
          </cell>
        </row>
        <row r="107">
          <cell r="A107" t="str">
            <v>С-1212</v>
          </cell>
          <cell r="B107" t="str">
            <v>С-12</v>
          </cell>
          <cell r="C107">
            <v>1</v>
          </cell>
          <cell r="D107">
            <v>2</v>
          </cell>
          <cell r="E107">
            <v>108920</v>
          </cell>
          <cell r="N107">
            <v>9</v>
          </cell>
          <cell r="O107">
            <v>2</v>
          </cell>
          <cell r="P107">
            <v>1</v>
          </cell>
        </row>
        <row r="108">
          <cell r="A108" t="str">
            <v>С-1213</v>
          </cell>
          <cell r="B108" t="str">
            <v>С-12</v>
          </cell>
          <cell r="C108">
            <v>1</v>
          </cell>
          <cell r="D108">
            <v>3</v>
          </cell>
          <cell r="E108">
            <v>87110</v>
          </cell>
          <cell r="N108">
            <v>9</v>
          </cell>
          <cell r="O108">
            <v>2</v>
          </cell>
          <cell r="P108">
            <v>1</v>
          </cell>
        </row>
        <row r="109">
          <cell r="A109" t="str">
            <v>С-1221</v>
          </cell>
          <cell r="B109" t="str">
            <v>С-12</v>
          </cell>
          <cell r="C109">
            <v>2</v>
          </cell>
          <cell r="D109">
            <v>1</v>
          </cell>
          <cell r="E109">
            <v>96590</v>
          </cell>
          <cell r="N109">
            <v>9</v>
          </cell>
          <cell r="O109">
            <v>2</v>
          </cell>
          <cell r="P109">
            <v>1</v>
          </cell>
        </row>
        <row r="110">
          <cell r="A110" t="str">
            <v>С-1222</v>
          </cell>
          <cell r="B110" t="str">
            <v>С-12</v>
          </cell>
          <cell r="C110">
            <v>2</v>
          </cell>
          <cell r="D110">
            <v>2</v>
          </cell>
          <cell r="E110">
            <v>93720</v>
          </cell>
          <cell r="N110">
            <v>9</v>
          </cell>
          <cell r="O110">
            <v>2</v>
          </cell>
          <cell r="P110">
            <v>1</v>
          </cell>
        </row>
        <row r="111">
          <cell r="A111" t="str">
            <v>С-1223</v>
          </cell>
          <cell r="B111" t="str">
            <v>С-12</v>
          </cell>
          <cell r="C111">
            <v>2</v>
          </cell>
          <cell r="D111">
            <v>3</v>
          </cell>
          <cell r="E111">
            <v>86190</v>
          </cell>
          <cell r="N111">
            <v>9</v>
          </cell>
          <cell r="O111">
            <v>2</v>
          </cell>
          <cell r="P111">
            <v>1</v>
          </cell>
        </row>
        <row r="112">
          <cell r="A112" t="str">
            <v>С-1231</v>
          </cell>
          <cell r="B112" t="str">
            <v>С-12</v>
          </cell>
          <cell r="C112">
            <v>3</v>
          </cell>
          <cell r="D112">
            <v>1</v>
          </cell>
          <cell r="E112">
            <v>89490</v>
          </cell>
          <cell r="N112">
            <v>9</v>
          </cell>
          <cell r="O112">
            <v>2</v>
          </cell>
          <cell r="P112">
            <v>1</v>
          </cell>
        </row>
        <row r="113">
          <cell r="A113" t="str">
            <v>С-1232</v>
          </cell>
          <cell r="B113" t="str">
            <v>С-12</v>
          </cell>
          <cell r="C113">
            <v>3</v>
          </cell>
          <cell r="D113">
            <v>2</v>
          </cell>
          <cell r="E113">
            <v>79620</v>
          </cell>
          <cell r="N113">
            <v>9</v>
          </cell>
          <cell r="O113">
            <v>2</v>
          </cell>
          <cell r="P113">
            <v>1</v>
          </cell>
        </row>
        <row r="114">
          <cell r="A114" t="str">
            <v>С-1233</v>
          </cell>
          <cell r="B114" t="str">
            <v>С-12</v>
          </cell>
          <cell r="C114">
            <v>3</v>
          </cell>
          <cell r="D114">
            <v>3</v>
          </cell>
          <cell r="E114">
            <v>56340</v>
          </cell>
          <cell r="N114">
            <v>9</v>
          </cell>
          <cell r="O114">
            <v>2</v>
          </cell>
          <cell r="P114">
            <v>1</v>
          </cell>
        </row>
        <row r="115">
          <cell r="A115" t="str">
            <v>С-1241</v>
          </cell>
          <cell r="B115" t="str">
            <v>С-12</v>
          </cell>
          <cell r="C115">
            <v>4</v>
          </cell>
          <cell r="D115">
            <v>1</v>
          </cell>
          <cell r="E115">
            <v>66690</v>
          </cell>
          <cell r="N115">
            <v>9</v>
          </cell>
          <cell r="O115">
            <v>2</v>
          </cell>
          <cell r="P115">
            <v>1</v>
          </cell>
        </row>
        <row r="116">
          <cell r="A116" t="str">
            <v>С-1242</v>
          </cell>
          <cell r="B116" t="str">
            <v>С-12</v>
          </cell>
          <cell r="C116">
            <v>4</v>
          </cell>
          <cell r="D116">
            <v>2</v>
          </cell>
          <cell r="E116">
            <v>51660</v>
          </cell>
          <cell r="N116">
            <v>9</v>
          </cell>
          <cell r="O116">
            <v>2</v>
          </cell>
          <cell r="P116">
            <v>1</v>
          </cell>
        </row>
        <row r="117">
          <cell r="A117" t="str">
            <v>С-1243</v>
          </cell>
          <cell r="B117" t="str">
            <v>С-12</v>
          </cell>
          <cell r="C117">
            <v>4</v>
          </cell>
          <cell r="D117">
            <v>3</v>
          </cell>
          <cell r="E117">
            <v>39450</v>
          </cell>
          <cell r="N117">
            <v>9</v>
          </cell>
          <cell r="O117">
            <v>2</v>
          </cell>
          <cell r="P117">
            <v>1</v>
          </cell>
        </row>
        <row r="118">
          <cell r="A118" t="str">
            <v>С-1253</v>
          </cell>
          <cell r="B118" t="str">
            <v>С-12</v>
          </cell>
          <cell r="C118">
            <v>5</v>
          </cell>
          <cell r="D118">
            <v>3</v>
          </cell>
          <cell r="E118">
            <v>27680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N132">
            <v>9</v>
          </cell>
          <cell r="O132">
            <v>2</v>
          </cell>
          <cell r="P132">
            <v>1</v>
          </cell>
        </row>
        <row r="133">
          <cell r="A133" t="str">
            <v>Денов12</v>
          </cell>
          <cell r="B133" t="str">
            <v>Денов</v>
          </cell>
          <cell r="C133">
            <v>1</v>
          </cell>
          <cell r="D133">
            <v>2</v>
          </cell>
          <cell r="E133">
            <v>90740</v>
          </cell>
          <cell r="N133">
            <v>9</v>
          </cell>
          <cell r="O133">
            <v>2</v>
          </cell>
          <cell r="P133">
            <v>1</v>
          </cell>
        </row>
        <row r="134">
          <cell r="A134" t="str">
            <v>Денов13</v>
          </cell>
          <cell r="B134" t="str">
            <v>Денов</v>
          </cell>
          <cell r="C134">
            <v>1</v>
          </cell>
          <cell r="D134">
            <v>3</v>
          </cell>
          <cell r="E134">
            <v>72590</v>
          </cell>
          <cell r="N134">
            <v>9</v>
          </cell>
          <cell r="O134">
            <v>2</v>
          </cell>
          <cell r="P134">
            <v>1</v>
          </cell>
        </row>
        <row r="135">
          <cell r="A135" t="str">
            <v>Денов21</v>
          </cell>
          <cell r="B135" t="str">
            <v>Денов</v>
          </cell>
          <cell r="C135">
            <v>2</v>
          </cell>
          <cell r="D135">
            <v>1</v>
          </cell>
          <cell r="E135">
            <v>80510</v>
          </cell>
          <cell r="N135">
            <v>9</v>
          </cell>
          <cell r="O135">
            <v>2</v>
          </cell>
          <cell r="P135">
            <v>1</v>
          </cell>
        </row>
        <row r="136">
          <cell r="A136" t="str">
            <v>Денов22</v>
          </cell>
          <cell r="B136" t="str">
            <v>Денов</v>
          </cell>
          <cell r="C136">
            <v>2</v>
          </cell>
          <cell r="D136">
            <v>2</v>
          </cell>
          <cell r="E136">
            <v>78120</v>
          </cell>
          <cell r="N136">
            <v>9</v>
          </cell>
          <cell r="O136">
            <v>2</v>
          </cell>
          <cell r="P136">
            <v>1</v>
          </cell>
        </row>
        <row r="137">
          <cell r="A137" t="str">
            <v>Денов23</v>
          </cell>
          <cell r="B137" t="str">
            <v>Денов</v>
          </cell>
          <cell r="C137">
            <v>2</v>
          </cell>
          <cell r="D137">
            <v>3</v>
          </cell>
          <cell r="E137">
            <v>71820</v>
          </cell>
          <cell r="N137">
            <v>9</v>
          </cell>
          <cell r="O137">
            <v>2</v>
          </cell>
          <cell r="P137">
            <v>1</v>
          </cell>
        </row>
        <row r="138">
          <cell r="A138" t="str">
            <v>Денов31</v>
          </cell>
          <cell r="B138" t="str">
            <v>Денов</v>
          </cell>
          <cell r="C138">
            <v>3</v>
          </cell>
          <cell r="D138">
            <v>1</v>
          </cell>
          <cell r="E138">
            <v>74550</v>
          </cell>
          <cell r="N138">
            <v>9</v>
          </cell>
          <cell r="O138">
            <v>2</v>
          </cell>
          <cell r="P138">
            <v>1</v>
          </cell>
        </row>
        <row r="139">
          <cell r="A139" t="str">
            <v>Денов32</v>
          </cell>
          <cell r="B139" t="str">
            <v>Денов</v>
          </cell>
          <cell r="C139">
            <v>3</v>
          </cell>
          <cell r="D139">
            <v>2</v>
          </cell>
          <cell r="E139">
            <v>66340</v>
          </cell>
          <cell r="N139">
            <v>9</v>
          </cell>
          <cell r="O139">
            <v>2</v>
          </cell>
          <cell r="P139">
            <v>1</v>
          </cell>
        </row>
        <row r="140">
          <cell r="A140" t="str">
            <v>Денов33</v>
          </cell>
          <cell r="B140" t="str">
            <v>Денов</v>
          </cell>
          <cell r="C140">
            <v>3</v>
          </cell>
          <cell r="D140">
            <v>3</v>
          </cell>
          <cell r="E140">
            <v>46970</v>
          </cell>
          <cell r="N140">
            <v>9</v>
          </cell>
          <cell r="O140">
            <v>2</v>
          </cell>
          <cell r="P140">
            <v>1</v>
          </cell>
        </row>
        <row r="141">
          <cell r="A141" t="str">
            <v>Денов41</v>
          </cell>
          <cell r="B141" t="str">
            <v>Денов</v>
          </cell>
          <cell r="C141">
            <v>4</v>
          </cell>
          <cell r="D141">
            <v>1</v>
          </cell>
          <cell r="E141">
            <v>55570</v>
          </cell>
          <cell r="N141">
            <v>9</v>
          </cell>
          <cell r="O141">
            <v>2</v>
          </cell>
          <cell r="P141">
            <v>1</v>
          </cell>
        </row>
        <row r="142">
          <cell r="A142" t="str">
            <v>Денов42</v>
          </cell>
          <cell r="B142" t="str">
            <v>Денов</v>
          </cell>
          <cell r="C142">
            <v>4</v>
          </cell>
          <cell r="D142">
            <v>2</v>
          </cell>
          <cell r="E142">
            <v>43060</v>
          </cell>
          <cell r="N142">
            <v>9</v>
          </cell>
          <cell r="O142">
            <v>2</v>
          </cell>
          <cell r="P142">
            <v>1</v>
          </cell>
        </row>
        <row r="143">
          <cell r="A143" t="str">
            <v>Денов43</v>
          </cell>
          <cell r="B143" t="str">
            <v>Денов</v>
          </cell>
          <cell r="C143">
            <v>4</v>
          </cell>
          <cell r="D143">
            <v>3</v>
          </cell>
          <cell r="E143">
            <v>32890</v>
          </cell>
          <cell r="N143">
            <v>9</v>
          </cell>
          <cell r="O143">
            <v>2</v>
          </cell>
          <cell r="P143">
            <v>1</v>
          </cell>
        </row>
        <row r="144">
          <cell r="A144" t="str">
            <v>Денов53</v>
          </cell>
          <cell r="B144" t="str">
            <v>Денов</v>
          </cell>
          <cell r="C144">
            <v>5</v>
          </cell>
          <cell r="D144">
            <v>3</v>
          </cell>
          <cell r="E144">
            <v>23080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N170">
            <v>9</v>
          </cell>
          <cell r="O170">
            <v>2</v>
          </cell>
          <cell r="P170">
            <v>1</v>
          </cell>
        </row>
        <row r="171">
          <cell r="A171" t="str">
            <v>Т 3111</v>
          </cell>
          <cell r="B171" t="str">
            <v>Т 31</v>
          </cell>
          <cell r="C171">
            <v>1</v>
          </cell>
          <cell r="D171">
            <v>1</v>
          </cell>
          <cell r="E171">
            <v>93120</v>
          </cell>
          <cell r="N171">
            <v>9</v>
          </cell>
          <cell r="O171">
            <v>2</v>
          </cell>
          <cell r="P171">
            <v>1</v>
          </cell>
        </row>
        <row r="172">
          <cell r="A172" t="str">
            <v>Т 3112</v>
          </cell>
          <cell r="B172" t="str">
            <v>Т 31</v>
          </cell>
          <cell r="C172">
            <v>1</v>
          </cell>
          <cell r="D172">
            <v>2</v>
          </cell>
          <cell r="E172">
            <v>90740</v>
          </cell>
          <cell r="N172">
            <v>9</v>
          </cell>
          <cell r="O172">
            <v>2</v>
          </cell>
          <cell r="P172">
            <v>1</v>
          </cell>
        </row>
        <row r="173">
          <cell r="A173" t="str">
            <v>Т 3113</v>
          </cell>
          <cell r="B173" t="str">
            <v>Т 31</v>
          </cell>
          <cell r="C173">
            <v>1</v>
          </cell>
          <cell r="D173">
            <v>3</v>
          </cell>
          <cell r="E173">
            <v>72590</v>
          </cell>
          <cell r="N173">
            <v>9</v>
          </cell>
          <cell r="O173">
            <v>2</v>
          </cell>
          <cell r="P173">
            <v>1</v>
          </cell>
        </row>
        <row r="174">
          <cell r="A174" t="str">
            <v>Т 3121</v>
          </cell>
          <cell r="B174" t="str">
            <v>Т 31</v>
          </cell>
          <cell r="C174">
            <v>2</v>
          </cell>
          <cell r="D174">
            <v>1</v>
          </cell>
          <cell r="E174">
            <v>80510</v>
          </cell>
          <cell r="N174">
            <v>9</v>
          </cell>
          <cell r="O174">
            <v>2</v>
          </cell>
          <cell r="P174">
            <v>1</v>
          </cell>
        </row>
        <row r="175">
          <cell r="A175" t="str">
            <v>Т 3122</v>
          </cell>
          <cell r="B175" t="str">
            <v>Т 31</v>
          </cell>
          <cell r="C175">
            <v>2</v>
          </cell>
          <cell r="D175">
            <v>2</v>
          </cell>
          <cell r="E175">
            <v>78120</v>
          </cell>
          <cell r="N175">
            <v>9</v>
          </cell>
          <cell r="O175">
            <v>2</v>
          </cell>
          <cell r="P175">
            <v>1</v>
          </cell>
        </row>
        <row r="176">
          <cell r="A176" t="str">
            <v>Т 3123</v>
          </cell>
          <cell r="B176" t="str">
            <v>Т 31</v>
          </cell>
          <cell r="C176">
            <v>2</v>
          </cell>
          <cell r="D176">
            <v>3</v>
          </cell>
          <cell r="E176">
            <v>71820</v>
          </cell>
          <cell r="N176">
            <v>9</v>
          </cell>
          <cell r="O176">
            <v>2</v>
          </cell>
          <cell r="P176">
            <v>1</v>
          </cell>
        </row>
        <row r="177">
          <cell r="A177" t="str">
            <v>Т 3131</v>
          </cell>
          <cell r="B177" t="str">
            <v>Т 31</v>
          </cell>
          <cell r="C177">
            <v>3</v>
          </cell>
          <cell r="D177">
            <v>1</v>
          </cell>
          <cell r="E177">
            <v>74550</v>
          </cell>
          <cell r="N177">
            <v>9</v>
          </cell>
          <cell r="O177">
            <v>2</v>
          </cell>
          <cell r="P177">
            <v>1</v>
          </cell>
        </row>
        <row r="178">
          <cell r="A178" t="str">
            <v>Т 3132</v>
          </cell>
          <cell r="B178" t="str">
            <v>Т 31</v>
          </cell>
          <cell r="C178">
            <v>3</v>
          </cell>
          <cell r="D178">
            <v>2</v>
          </cell>
          <cell r="E178">
            <v>66340</v>
          </cell>
          <cell r="N178">
            <v>9</v>
          </cell>
          <cell r="O178">
            <v>2</v>
          </cell>
          <cell r="P178">
            <v>1</v>
          </cell>
        </row>
        <row r="179">
          <cell r="A179" t="str">
            <v>Т 3133</v>
          </cell>
          <cell r="B179" t="str">
            <v>Т 31</v>
          </cell>
          <cell r="C179">
            <v>3</v>
          </cell>
          <cell r="D179">
            <v>3</v>
          </cell>
          <cell r="E179">
            <v>46970</v>
          </cell>
          <cell r="N179">
            <v>9</v>
          </cell>
          <cell r="O179">
            <v>2</v>
          </cell>
          <cell r="P179">
            <v>1</v>
          </cell>
        </row>
        <row r="180">
          <cell r="A180" t="str">
            <v>Т 3141</v>
          </cell>
          <cell r="B180" t="str">
            <v>Т 31</v>
          </cell>
          <cell r="C180">
            <v>4</v>
          </cell>
          <cell r="D180">
            <v>1</v>
          </cell>
          <cell r="E180">
            <v>55570</v>
          </cell>
          <cell r="N180">
            <v>9</v>
          </cell>
          <cell r="O180">
            <v>2</v>
          </cell>
          <cell r="P180">
            <v>1</v>
          </cell>
        </row>
        <row r="181">
          <cell r="A181" t="str">
            <v>Т 3142</v>
          </cell>
          <cell r="B181" t="str">
            <v>Т 31</v>
          </cell>
          <cell r="C181">
            <v>4</v>
          </cell>
          <cell r="D181">
            <v>2</v>
          </cell>
          <cell r="E181">
            <v>43060</v>
          </cell>
          <cell r="N181">
            <v>9</v>
          </cell>
          <cell r="O181">
            <v>2</v>
          </cell>
          <cell r="P181">
            <v>1</v>
          </cell>
        </row>
        <row r="182">
          <cell r="A182" t="str">
            <v>Т 3143</v>
          </cell>
          <cell r="B182" t="str">
            <v>Т 31</v>
          </cell>
          <cell r="C182">
            <v>4</v>
          </cell>
          <cell r="D182">
            <v>3</v>
          </cell>
          <cell r="E182">
            <v>32890</v>
          </cell>
          <cell r="N182">
            <v>9</v>
          </cell>
          <cell r="O182">
            <v>2</v>
          </cell>
          <cell r="P182">
            <v>1</v>
          </cell>
        </row>
        <row r="183">
          <cell r="A183" t="str">
            <v>Т 3153</v>
          </cell>
          <cell r="B183" t="str">
            <v>Т 31</v>
          </cell>
          <cell r="C183">
            <v>5</v>
          </cell>
          <cell r="D183">
            <v>3</v>
          </cell>
          <cell r="E183">
            <v>23080</v>
          </cell>
          <cell r="N183">
            <v>9</v>
          </cell>
          <cell r="O183">
            <v>2</v>
          </cell>
          <cell r="P183">
            <v>1</v>
          </cell>
        </row>
        <row r="184">
          <cell r="A184" t="str">
            <v>С-211</v>
          </cell>
          <cell r="B184" t="str">
            <v>С-2</v>
          </cell>
          <cell r="C184">
            <v>1</v>
          </cell>
          <cell r="D184">
            <v>1</v>
          </cell>
          <cell r="E184">
            <v>93120</v>
          </cell>
          <cell r="N184">
            <v>9</v>
          </cell>
          <cell r="O184">
            <v>2</v>
          </cell>
          <cell r="P184">
            <v>1</v>
          </cell>
        </row>
        <row r="185">
          <cell r="A185" t="str">
            <v>С-212</v>
          </cell>
          <cell r="B185" t="str">
            <v>С-2</v>
          </cell>
          <cell r="C185">
            <v>1</v>
          </cell>
          <cell r="D185">
            <v>2</v>
          </cell>
          <cell r="E185">
            <v>90740</v>
          </cell>
          <cell r="N185">
            <v>9</v>
          </cell>
          <cell r="O185">
            <v>2</v>
          </cell>
          <cell r="P185">
            <v>1</v>
          </cell>
        </row>
        <row r="186">
          <cell r="A186" t="str">
            <v>С-213</v>
          </cell>
          <cell r="B186" t="str">
            <v>С-2</v>
          </cell>
          <cell r="C186">
            <v>1</v>
          </cell>
          <cell r="D186">
            <v>3</v>
          </cell>
          <cell r="E186">
            <v>72590</v>
          </cell>
          <cell r="N186">
            <v>9</v>
          </cell>
          <cell r="O186">
            <v>2</v>
          </cell>
          <cell r="P186">
            <v>1</v>
          </cell>
        </row>
        <row r="187">
          <cell r="A187" t="str">
            <v>С-221</v>
          </cell>
          <cell r="B187" t="str">
            <v>С-2</v>
          </cell>
          <cell r="C187">
            <v>2</v>
          </cell>
          <cell r="D187">
            <v>1</v>
          </cell>
          <cell r="E187">
            <v>80510</v>
          </cell>
          <cell r="N187">
            <v>9</v>
          </cell>
          <cell r="O187">
            <v>2</v>
          </cell>
          <cell r="P187">
            <v>1</v>
          </cell>
        </row>
        <row r="188">
          <cell r="A188" t="str">
            <v>С-222</v>
          </cell>
          <cell r="B188" t="str">
            <v>С-2</v>
          </cell>
          <cell r="C188">
            <v>2</v>
          </cell>
          <cell r="D188">
            <v>2</v>
          </cell>
          <cell r="E188">
            <v>78120</v>
          </cell>
          <cell r="N188">
            <v>9</v>
          </cell>
          <cell r="O188">
            <v>2</v>
          </cell>
          <cell r="P188">
            <v>1</v>
          </cell>
        </row>
        <row r="189">
          <cell r="A189" t="str">
            <v>С-223</v>
          </cell>
          <cell r="B189" t="str">
            <v>С-2</v>
          </cell>
          <cell r="C189">
            <v>2</v>
          </cell>
          <cell r="D189">
            <v>3</v>
          </cell>
          <cell r="E189">
            <v>71820</v>
          </cell>
          <cell r="N189">
            <v>9</v>
          </cell>
          <cell r="O189">
            <v>2</v>
          </cell>
          <cell r="P189">
            <v>1</v>
          </cell>
        </row>
        <row r="190">
          <cell r="A190" t="str">
            <v>С-231</v>
          </cell>
          <cell r="B190" t="str">
            <v>С-2</v>
          </cell>
          <cell r="C190">
            <v>3</v>
          </cell>
          <cell r="D190">
            <v>1</v>
          </cell>
          <cell r="E190">
            <v>74550</v>
          </cell>
          <cell r="N190">
            <v>9</v>
          </cell>
          <cell r="O190">
            <v>2</v>
          </cell>
          <cell r="P190">
            <v>1</v>
          </cell>
        </row>
        <row r="191">
          <cell r="A191" t="str">
            <v>С-232</v>
          </cell>
          <cell r="B191" t="str">
            <v>С-2</v>
          </cell>
          <cell r="C191">
            <v>3</v>
          </cell>
          <cell r="D191">
            <v>2</v>
          </cell>
          <cell r="E191">
            <v>66340</v>
          </cell>
          <cell r="N191">
            <v>9</v>
          </cell>
          <cell r="O191">
            <v>2</v>
          </cell>
          <cell r="P191">
            <v>1</v>
          </cell>
        </row>
        <row r="192">
          <cell r="A192" t="str">
            <v>С-233</v>
          </cell>
          <cell r="B192" t="str">
            <v>С-2</v>
          </cell>
          <cell r="C192">
            <v>3</v>
          </cell>
          <cell r="D192">
            <v>3</v>
          </cell>
          <cell r="E192">
            <v>46970</v>
          </cell>
          <cell r="N192">
            <v>9</v>
          </cell>
          <cell r="O192">
            <v>2</v>
          </cell>
          <cell r="P192">
            <v>1</v>
          </cell>
        </row>
        <row r="193">
          <cell r="A193" t="str">
            <v>С-241</v>
          </cell>
          <cell r="B193" t="str">
            <v>С-2</v>
          </cell>
          <cell r="C193">
            <v>4</v>
          </cell>
          <cell r="D193">
            <v>1</v>
          </cell>
          <cell r="E193">
            <v>55570</v>
          </cell>
          <cell r="N193">
            <v>9</v>
          </cell>
          <cell r="O193">
            <v>2</v>
          </cell>
          <cell r="P193">
            <v>1</v>
          </cell>
        </row>
        <row r="194">
          <cell r="A194" t="str">
            <v>С-242</v>
          </cell>
          <cell r="B194" t="str">
            <v>С-2</v>
          </cell>
          <cell r="C194">
            <v>4</v>
          </cell>
          <cell r="D194">
            <v>2</v>
          </cell>
          <cell r="E194">
            <v>43060</v>
          </cell>
          <cell r="N194">
            <v>9</v>
          </cell>
          <cell r="O194">
            <v>2</v>
          </cell>
          <cell r="P194">
            <v>1</v>
          </cell>
        </row>
        <row r="195">
          <cell r="A195" t="str">
            <v>С-243</v>
          </cell>
          <cell r="B195" t="str">
            <v>С-2</v>
          </cell>
          <cell r="C195">
            <v>4</v>
          </cell>
          <cell r="D195">
            <v>3</v>
          </cell>
          <cell r="E195">
            <v>32890</v>
          </cell>
          <cell r="N195">
            <v>9</v>
          </cell>
          <cell r="O195">
            <v>2</v>
          </cell>
          <cell r="P195">
            <v>1</v>
          </cell>
        </row>
        <row r="196">
          <cell r="A196" t="str">
            <v>С-253</v>
          </cell>
          <cell r="B196" t="str">
            <v>С-2</v>
          </cell>
          <cell r="C196">
            <v>5</v>
          </cell>
          <cell r="D196">
            <v>3</v>
          </cell>
          <cell r="E196">
            <v>23080</v>
          </cell>
          <cell r="N196">
            <v>9</v>
          </cell>
          <cell r="O196">
            <v>2</v>
          </cell>
          <cell r="P196">
            <v>1</v>
          </cell>
        </row>
        <row r="197">
          <cell r="A197" t="str">
            <v>НБ11</v>
          </cell>
          <cell r="B197" t="str">
            <v>НБ</v>
          </cell>
          <cell r="C197">
            <v>1</v>
          </cell>
          <cell r="D197">
            <v>1</v>
          </cell>
          <cell r="E197">
            <v>93120</v>
          </cell>
          <cell r="N197">
            <v>9</v>
          </cell>
          <cell r="O197">
            <v>2</v>
          </cell>
          <cell r="P197">
            <v>1</v>
          </cell>
        </row>
        <row r="198">
          <cell r="A198" t="str">
            <v>НБ12</v>
          </cell>
          <cell r="B198" t="str">
            <v>НБ</v>
          </cell>
          <cell r="C198">
            <v>1</v>
          </cell>
          <cell r="D198">
            <v>2</v>
          </cell>
          <cell r="E198">
            <v>90740</v>
          </cell>
          <cell r="N198">
            <v>9</v>
          </cell>
          <cell r="O198">
            <v>2</v>
          </cell>
          <cell r="P198">
            <v>1</v>
          </cell>
        </row>
        <row r="199">
          <cell r="A199" t="str">
            <v>НБ13</v>
          </cell>
          <cell r="B199" t="str">
            <v>НБ</v>
          </cell>
          <cell r="C199">
            <v>1</v>
          </cell>
          <cell r="D199">
            <v>3</v>
          </cell>
          <cell r="E199">
            <v>72590</v>
          </cell>
          <cell r="N199">
            <v>9</v>
          </cell>
          <cell r="O199">
            <v>2</v>
          </cell>
          <cell r="P199">
            <v>1</v>
          </cell>
        </row>
        <row r="200">
          <cell r="A200" t="str">
            <v>НБ21</v>
          </cell>
          <cell r="B200" t="str">
            <v>НБ</v>
          </cell>
          <cell r="C200">
            <v>2</v>
          </cell>
          <cell r="D200">
            <v>1</v>
          </cell>
          <cell r="E200">
            <v>80510</v>
          </cell>
          <cell r="N200">
            <v>9</v>
          </cell>
          <cell r="O200">
            <v>2</v>
          </cell>
          <cell r="P200">
            <v>1</v>
          </cell>
        </row>
        <row r="201">
          <cell r="A201" t="str">
            <v>НБ22</v>
          </cell>
          <cell r="B201" t="str">
            <v>НБ</v>
          </cell>
          <cell r="C201">
            <v>2</v>
          </cell>
          <cell r="D201">
            <v>2</v>
          </cell>
          <cell r="E201">
            <v>78120</v>
          </cell>
          <cell r="N201">
            <v>9</v>
          </cell>
          <cell r="O201">
            <v>2</v>
          </cell>
          <cell r="P201">
            <v>1</v>
          </cell>
        </row>
        <row r="202">
          <cell r="A202" t="str">
            <v>НБ23</v>
          </cell>
          <cell r="B202" t="str">
            <v>НБ</v>
          </cell>
          <cell r="C202">
            <v>2</v>
          </cell>
          <cell r="D202">
            <v>3</v>
          </cell>
          <cell r="E202">
            <v>71820</v>
          </cell>
          <cell r="N202">
            <v>9</v>
          </cell>
          <cell r="O202">
            <v>2</v>
          </cell>
          <cell r="P202">
            <v>1</v>
          </cell>
        </row>
        <row r="203">
          <cell r="A203" t="str">
            <v>НБ31</v>
          </cell>
          <cell r="B203" t="str">
            <v>НБ</v>
          </cell>
          <cell r="C203">
            <v>3</v>
          </cell>
          <cell r="D203">
            <v>1</v>
          </cell>
          <cell r="E203">
            <v>74550</v>
          </cell>
          <cell r="N203">
            <v>9</v>
          </cell>
          <cell r="O203">
            <v>2</v>
          </cell>
          <cell r="P203">
            <v>1</v>
          </cell>
        </row>
        <row r="204">
          <cell r="A204" t="str">
            <v>НБ32</v>
          </cell>
          <cell r="B204" t="str">
            <v>НБ</v>
          </cell>
          <cell r="C204">
            <v>3</v>
          </cell>
          <cell r="D204">
            <v>2</v>
          </cell>
          <cell r="E204">
            <v>66340</v>
          </cell>
          <cell r="N204">
            <v>9</v>
          </cell>
          <cell r="O204">
            <v>2</v>
          </cell>
          <cell r="P204">
            <v>1</v>
          </cell>
        </row>
        <row r="205">
          <cell r="A205" t="str">
            <v>НБ33</v>
          </cell>
          <cell r="B205" t="str">
            <v>НБ</v>
          </cell>
          <cell r="C205">
            <v>3</v>
          </cell>
          <cell r="D205">
            <v>3</v>
          </cell>
          <cell r="E205">
            <v>46970</v>
          </cell>
          <cell r="N205">
            <v>9</v>
          </cell>
          <cell r="O205">
            <v>2</v>
          </cell>
          <cell r="P205">
            <v>1</v>
          </cell>
        </row>
        <row r="206">
          <cell r="A206" t="str">
            <v>НБ41</v>
          </cell>
          <cell r="B206" t="str">
            <v>НБ</v>
          </cell>
          <cell r="C206">
            <v>4</v>
          </cell>
          <cell r="D206">
            <v>1</v>
          </cell>
          <cell r="E206">
            <v>55570</v>
          </cell>
          <cell r="N206">
            <v>9</v>
          </cell>
          <cell r="O206">
            <v>2</v>
          </cell>
          <cell r="P206">
            <v>1</v>
          </cell>
        </row>
        <row r="207">
          <cell r="A207" t="str">
            <v>НБ42</v>
          </cell>
          <cell r="B207" t="str">
            <v>НБ</v>
          </cell>
          <cell r="C207">
            <v>4</v>
          </cell>
          <cell r="D207">
            <v>2</v>
          </cell>
          <cell r="E207">
            <v>43060</v>
          </cell>
          <cell r="N207">
            <v>9</v>
          </cell>
          <cell r="O207">
            <v>2</v>
          </cell>
          <cell r="P207">
            <v>1</v>
          </cell>
        </row>
        <row r="208">
          <cell r="A208" t="str">
            <v>НБ43</v>
          </cell>
          <cell r="B208" t="str">
            <v>НБ</v>
          </cell>
          <cell r="C208">
            <v>4</v>
          </cell>
          <cell r="D208">
            <v>3</v>
          </cell>
          <cell r="E208">
            <v>32890</v>
          </cell>
          <cell r="N208">
            <v>9</v>
          </cell>
          <cell r="O208">
            <v>2</v>
          </cell>
          <cell r="P208">
            <v>1</v>
          </cell>
        </row>
        <row r="209">
          <cell r="A209" t="str">
            <v>НБ53</v>
          </cell>
          <cell r="B209" t="str">
            <v>НБ</v>
          </cell>
          <cell r="C209">
            <v>5</v>
          </cell>
          <cell r="D209">
            <v>3</v>
          </cell>
          <cell r="E209">
            <v>23080</v>
          </cell>
          <cell r="N209">
            <v>9</v>
          </cell>
          <cell r="O209">
            <v>2</v>
          </cell>
          <cell r="P209">
            <v>1</v>
          </cell>
        </row>
        <row r="210">
          <cell r="A210" t="str">
            <v>ДГ11</v>
          </cell>
          <cell r="B210" t="str">
            <v>ДГ</v>
          </cell>
          <cell r="C210">
            <v>1</v>
          </cell>
          <cell r="D210">
            <v>1</v>
          </cell>
          <cell r="E210">
            <v>93120</v>
          </cell>
          <cell r="N210">
            <v>9</v>
          </cell>
          <cell r="O210">
            <v>2</v>
          </cell>
          <cell r="P210">
            <v>1</v>
          </cell>
        </row>
        <row r="211">
          <cell r="A211" t="str">
            <v>ДГ12</v>
          </cell>
          <cell r="B211" t="str">
            <v>ДГ</v>
          </cell>
          <cell r="C211">
            <v>1</v>
          </cell>
          <cell r="D211">
            <v>2</v>
          </cell>
          <cell r="E211">
            <v>90740</v>
          </cell>
          <cell r="N211">
            <v>9</v>
          </cell>
          <cell r="O211">
            <v>2</v>
          </cell>
          <cell r="P211">
            <v>1</v>
          </cell>
        </row>
        <row r="212">
          <cell r="A212" t="str">
            <v>ДГ13</v>
          </cell>
          <cell r="B212" t="str">
            <v>ДГ</v>
          </cell>
          <cell r="C212">
            <v>1</v>
          </cell>
          <cell r="D212">
            <v>3</v>
          </cell>
          <cell r="E212">
            <v>72590</v>
          </cell>
          <cell r="N212">
            <v>9</v>
          </cell>
          <cell r="O212">
            <v>2</v>
          </cell>
          <cell r="P212">
            <v>1</v>
          </cell>
        </row>
        <row r="213">
          <cell r="A213" t="str">
            <v>ДГ21</v>
          </cell>
          <cell r="B213" t="str">
            <v>ДГ</v>
          </cell>
          <cell r="C213">
            <v>2</v>
          </cell>
          <cell r="D213">
            <v>1</v>
          </cell>
          <cell r="E213">
            <v>80510</v>
          </cell>
          <cell r="N213">
            <v>9</v>
          </cell>
          <cell r="O213">
            <v>2</v>
          </cell>
          <cell r="P213">
            <v>1</v>
          </cell>
        </row>
        <row r="214">
          <cell r="A214" t="str">
            <v>ДГ22</v>
          </cell>
          <cell r="B214" t="str">
            <v>ДГ</v>
          </cell>
          <cell r="C214">
            <v>2</v>
          </cell>
          <cell r="D214">
            <v>2</v>
          </cell>
          <cell r="E214">
            <v>78120</v>
          </cell>
          <cell r="N214">
            <v>9</v>
          </cell>
          <cell r="O214">
            <v>2</v>
          </cell>
          <cell r="P214">
            <v>1</v>
          </cell>
        </row>
        <row r="215">
          <cell r="A215" t="str">
            <v>ДГ23</v>
          </cell>
          <cell r="B215" t="str">
            <v>ДГ</v>
          </cell>
          <cell r="C215">
            <v>2</v>
          </cell>
          <cell r="D215">
            <v>3</v>
          </cell>
          <cell r="E215">
            <v>71820</v>
          </cell>
          <cell r="N215">
            <v>9</v>
          </cell>
          <cell r="O215">
            <v>2</v>
          </cell>
          <cell r="P215">
            <v>1</v>
          </cell>
        </row>
        <row r="216">
          <cell r="A216" t="str">
            <v>ДГ31</v>
          </cell>
          <cell r="B216" t="str">
            <v>ДГ</v>
          </cell>
          <cell r="C216">
            <v>3</v>
          </cell>
          <cell r="D216">
            <v>1</v>
          </cell>
          <cell r="E216">
            <v>74550</v>
          </cell>
          <cell r="N216">
            <v>9</v>
          </cell>
          <cell r="O216">
            <v>2</v>
          </cell>
          <cell r="P216">
            <v>1</v>
          </cell>
        </row>
        <row r="217">
          <cell r="A217" t="str">
            <v>ДГ32</v>
          </cell>
          <cell r="B217" t="str">
            <v>ДГ</v>
          </cell>
          <cell r="C217">
            <v>3</v>
          </cell>
          <cell r="D217">
            <v>2</v>
          </cell>
          <cell r="E217">
            <v>66340</v>
          </cell>
          <cell r="N217">
            <v>9</v>
          </cell>
          <cell r="O217">
            <v>2</v>
          </cell>
          <cell r="P217">
            <v>1</v>
          </cell>
        </row>
        <row r="218">
          <cell r="A218" t="str">
            <v>ДГ33</v>
          </cell>
          <cell r="B218" t="str">
            <v>ДГ</v>
          </cell>
          <cell r="C218">
            <v>3</v>
          </cell>
          <cell r="D218">
            <v>3</v>
          </cell>
          <cell r="E218">
            <v>46970</v>
          </cell>
          <cell r="N218">
            <v>9</v>
          </cell>
          <cell r="O218">
            <v>2</v>
          </cell>
          <cell r="P218">
            <v>1</v>
          </cell>
        </row>
        <row r="219">
          <cell r="A219" t="str">
            <v>ДГ41</v>
          </cell>
          <cell r="B219" t="str">
            <v>ДГ</v>
          </cell>
          <cell r="C219">
            <v>4</v>
          </cell>
          <cell r="D219">
            <v>1</v>
          </cell>
          <cell r="E219">
            <v>55570</v>
          </cell>
          <cell r="N219">
            <v>9</v>
          </cell>
          <cell r="O219">
            <v>2</v>
          </cell>
          <cell r="P219">
            <v>1</v>
          </cell>
        </row>
        <row r="220">
          <cell r="A220" t="str">
            <v>ДГ42</v>
          </cell>
          <cell r="B220" t="str">
            <v>ДГ</v>
          </cell>
          <cell r="C220">
            <v>4</v>
          </cell>
          <cell r="D220">
            <v>2</v>
          </cell>
          <cell r="E220">
            <v>43060</v>
          </cell>
          <cell r="N220">
            <v>9</v>
          </cell>
          <cell r="O220">
            <v>2</v>
          </cell>
          <cell r="P220">
            <v>1</v>
          </cell>
        </row>
        <row r="221">
          <cell r="A221" t="str">
            <v>ДГ43</v>
          </cell>
          <cell r="B221" t="str">
            <v>ДГ</v>
          </cell>
          <cell r="C221">
            <v>4</v>
          </cell>
          <cell r="D221">
            <v>3</v>
          </cell>
          <cell r="E221">
            <v>32890</v>
          </cell>
          <cell r="N221">
            <v>9</v>
          </cell>
          <cell r="O221">
            <v>2</v>
          </cell>
          <cell r="P221">
            <v>1</v>
          </cell>
        </row>
        <row r="222">
          <cell r="A222" t="str">
            <v>ДГ53</v>
          </cell>
          <cell r="B222" t="str">
            <v>ДГ</v>
          </cell>
          <cell r="C222">
            <v>5</v>
          </cell>
          <cell r="D222">
            <v>3</v>
          </cell>
          <cell r="E222">
            <v>23080</v>
          </cell>
          <cell r="N222">
            <v>9</v>
          </cell>
          <cell r="O222">
            <v>2</v>
          </cell>
          <cell r="P222">
            <v>1</v>
          </cell>
        </row>
        <row r="223">
          <cell r="A223" t="str">
            <v>АТТ11</v>
          </cell>
          <cell r="B223" t="str">
            <v>АТТ</v>
          </cell>
          <cell r="C223">
            <v>1</v>
          </cell>
          <cell r="D223">
            <v>1</v>
          </cell>
          <cell r="E223">
            <v>93120</v>
          </cell>
          <cell r="N223">
            <v>9</v>
          </cell>
          <cell r="O223">
            <v>2</v>
          </cell>
          <cell r="P223">
            <v>1</v>
          </cell>
        </row>
        <row r="224">
          <cell r="A224" t="str">
            <v>АТТ12</v>
          </cell>
          <cell r="B224" t="str">
            <v>АТТ</v>
          </cell>
          <cell r="C224">
            <v>1</v>
          </cell>
          <cell r="D224">
            <v>2</v>
          </cell>
          <cell r="E224">
            <v>90740</v>
          </cell>
          <cell r="N224">
            <v>9</v>
          </cell>
          <cell r="O224">
            <v>2</v>
          </cell>
          <cell r="P224">
            <v>1</v>
          </cell>
        </row>
        <row r="225">
          <cell r="A225" t="str">
            <v>АТТ13</v>
          </cell>
          <cell r="B225" t="str">
            <v>АТТ</v>
          </cell>
          <cell r="C225">
            <v>1</v>
          </cell>
          <cell r="D225">
            <v>3</v>
          </cell>
          <cell r="E225">
            <v>72590</v>
          </cell>
          <cell r="N225">
            <v>9</v>
          </cell>
          <cell r="O225">
            <v>2</v>
          </cell>
          <cell r="P225">
            <v>1</v>
          </cell>
        </row>
        <row r="226">
          <cell r="A226" t="str">
            <v>АТТ21</v>
          </cell>
          <cell r="B226" t="str">
            <v>АТТ</v>
          </cell>
          <cell r="C226">
            <v>2</v>
          </cell>
          <cell r="D226">
            <v>1</v>
          </cell>
          <cell r="E226">
            <v>80510</v>
          </cell>
          <cell r="N226">
            <v>9</v>
          </cell>
          <cell r="O226">
            <v>2</v>
          </cell>
          <cell r="P226">
            <v>1</v>
          </cell>
        </row>
        <row r="227">
          <cell r="A227" t="str">
            <v>АТТ22</v>
          </cell>
          <cell r="B227" t="str">
            <v>АТТ</v>
          </cell>
          <cell r="C227">
            <v>2</v>
          </cell>
          <cell r="D227">
            <v>2</v>
          </cell>
          <cell r="E227">
            <v>78120</v>
          </cell>
          <cell r="N227">
            <v>9</v>
          </cell>
          <cell r="O227">
            <v>2</v>
          </cell>
          <cell r="P227">
            <v>1</v>
          </cell>
        </row>
        <row r="228">
          <cell r="A228" t="str">
            <v>АТТ23</v>
          </cell>
          <cell r="B228" t="str">
            <v>АТТ</v>
          </cell>
          <cell r="C228">
            <v>2</v>
          </cell>
          <cell r="D228">
            <v>3</v>
          </cell>
          <cell r="E228">
            <v>71820</v>
          </cell>
          <cell r="N228">
            <v>9</v>
          </cell>
          <cell r="O228">
            <v>2</v>
          </cell>
          <cell r="P228">
            <v>1</v>
          </cell>
        </row>
        <row r="229">
          <cell r="A229" t="str">
            <v>АТТ31</v>
          </cell>
          <cell r="B229" t="str">
            <v>АТТ</v>
          </cell>
          <cell r="C229">
            <v>3</v>
          </cell>
          <cell r="D229">
            <v>1</v>
          </cell>
          <cell r="E229">
            <v>74550</v>
          </cell>
          <cell r="N229">
            <v>9</v>
          </cell>
          <cell r="O229">
            <v>2</v>
          </cell>
          <cell r="P229">
            <v>1</v>
          </cell>
        </row>
        <row r="230">
          <cell r="A230" t="str">
            <v>АТТ32</v>
          </cell>
          <cell r="B230" t="str">
            <v>АТТ</v>
          </cell>
          <cell r="C230">
            <v>3</v>
          </cell>
          <cell r="D230">
            <v>2</v>
          </cell>
          <cell r="E230">
            <v>66340</v>
          </cell>
          <cell r="N230">
            <v>9</v>
          </cell>
          <cell r="O230">
            <v>2</v>
          </cell>
          <cell r="P230">
            <v>1</v>
          </cell>
        </row>
        <row r="231">
          <cell r="A231" t="str">
            <v>АТТ33</v>
          </cell>
          <cell r="B231" t="str">
            <v>АТТ</v>
          </cell>
          <cell r="C231">
            <v>3</v>
          </cell>
          <cell r="D231">
            <v>3</v>
          </cell>
          <cell r="E231">
            <v>46970</v>
          </cell>
          <cell r="N231">
            <v>9</v>
          </cell>
          <cell r="O231">
            <v>2</v>
          </cell>
          <cell r="P231">
            <v>1</v>
          </cell>
        </row>
        <row r="232">
          <cell r="A232" t="str">
            <v>АТТ41</v>
          </cell>
          <cell r="B232" t="str">
            <v>АТТ</v>
          </cell>
          <cell r="C232">
            <v>4</v>
          </cell>
          <cell r="D232">
            <v>1</v>
          </cell>
          <cell r="E232">
            <v>55570</v>
          </cell>
          <cell r="N232">
            <v>9</v>
          </cell>
          <cell r="O232">
            <v>2</v>
          </cell>
          <cell r="P232">
            <v>1</v>
          </cell>
        </row>
        <row r="233">
          <cell r="A233" t="str">
            <v>АТТ42</v>
          </cell>
          <cell r="B233" t="str">
            <v>АТТ</v>
          </cell>
          <cell r="C233">
            <v>4</v>
          </cell>
          <cell r="D233">
            <v>2</v>
          </cell>
          <cell r="E233">
            <v>43060</v>
          </cell>
          <cell r="N233">
            <v>9</v>
          </cell>
          <cell r="O233">
            <v>2</v>
          </cell>
          <cell r="P233">
            <v>1</v>
          </cell>
        </row>
        <row r="234">
          <cell r="A234" t="str">
            <v>АТТ43</v>
          </cell>
          <cell r="B234" t="str">
            <v>АТТ</v>
          </cell>
          <cell r="C234">
            <v>4</v>
          </cell>
          <cell r="D234">
            <v>3</v>
          </cell>
          <cell r="E234">
            <v>32890</v>
          </cell>
          <cell r="N234">
            <v>9</v>
          </cell>
          <cell r="O234">
            <v>2</v>
          </cell>
          <cell r="P234">
            <v>1</v>
          </cell>
        </row>
        <row r="235">
          <cell r="A235" t="str">
            <v>АТТ53</v>
          </cell>
          <cell r="B235" t="str">
            <v>АТТ</v>
          </cell>
          <cell r="C235">
            <v>5</v>
          </cell>
          <cell r="D235">
            <v>3</v>
          </cell>
          <cell r="E235">
            <v>23080</v>
          </cell>
          <cell r="N235">
            <v>9</v>
          </cell>
          <cell r="O235">
            <v>2</v>
          </cell>
          <cell r="P235">
            <v>1</v>
          </cell>
        </row>
        <row r="236">
          <cell r="A236" t="str">
            <v>Мехнат11</v>
          </cell>
          <cell r="B236" t="str">
            <v>Мехнат</v>
          </cell>
          <cell r="C236">
            <v>1</v>
          </cell>
          <cell r="D236">
            <v>1</v>
          </cell>
          <cell r="E236">
            <v>93120</v>
          </cell>
          <cell r="N236">
            <v>9</v>
          </cell>
          <cell r="O236">
            <v>2</v>
          </cell>
          <cell r="P236">
            <v>1</v>
          </cell>
        </row>
        <row r="237">
          <cell r="A237" t="str">
            <v>Мехнат12</v>
          </cell>
          <cell r="B237" t="str">
            <v>Мехнат</v>
          </cell>
          <cell r="C237">
            <v>1</v>
          </cell>
          <cell r="D237">
            <v>2</v>
          </cell>
          <cell r="E237">
            <v>90740</v>
          </cell>
          <cell r="N237">
            <v>9</v>
          </cell>
          <cell r="O237">
            <v>2</v>
          </cell>
          <cell r="P237">
            <v>1</v>
          </cell>
        </row>
        <row r="238">
          <cell r="A238" t="str">
            <v>Мехнат13</v>
          </cell>
          <cell r="B238" t="str">
            <v>Мехнат</v>
          </cell>
          <cell r="C238">
            <v>1</v>
          </cell>
          <cell r="D238">
            <v>3</v>
          </cell>
          <cell r="E238">
            <v>72590</v>
          </cell>
          <cell r="N238">
            <v>9</v>
          </cell>
          <cell r="O238">
            <v>2</v>
          </cell>
          <cell r="P238">
            <v>1</v>
          </cell>
        </row>
        <row r="239">
          <cell r="A239" t="str">
            <v>Мехнат21</v>
          </cell>
          <cell r="B239" t="str">
            <v>Мехнат</v>
          </cell>
          <cell r="C239">
            <v>2</v>
          </cell>
          <cell r="D239">
            <v>1</v>
          </cell>
          <cell r="E239">
            <v>80510</v>
          </cell>
          <cell r="N239">
            <v>9</v>
          </cell>
          <cell r="O239">
            <v>2</v>
          </cell>
          <cell r="P239">
            <v>1</v>
          </cell>
        </row>
        <row r="240">
          <cell r="A240" t="str">
            <v>Мехнат22</v>
          </cell>
          <cell r="B240" t="str">
            <v>Мехнат</v>
          </cell>
          <cell r="C240">
            <v>2</v>
          </cell>
          <cell r="D240">
            <v>2</v>
          </cell>
          <cell r="E240">
            <v>78120</v>
          </cell>
          <cell r="N240">
            <v>9</v>
          </cell>
          <cell r="O240">
            <v>2</v>
          </cell>
          <cell r="P240">
            <v>1</v>
          </cell>
        </row>
        <row r="241">
          <cell r="A241" t="str">
            <v>Мехнат23</v>
          </cell>
          <cell r="B241" t="str">
            <v>Мехнат</v>
          </cell>
          <cell r="C241">
            <v>2</v>
          </cell>
          <cell r="D241">
            <v>3</v>
          </cell>
          <cell r="E241">
            <v>71820</v>
          </cell>
          <cell r="N241">
            <v>9</v>
          </cell>
          <cell r="O241">
            <v>2</v>
          </cell>
          <cell r="P241">
            <v>1</v>
          </cell>
        </row>
        <row r="242">
          <cell r="A242" t="str">
            <v>Мехнат31</v>
          </cell>
          <cell r="B242" t="str">
            <v>Мехнат</v>
          </cell>
          <cell r="C242">
            <v>3</v>
          </cell>
          <cell r="D242">
            <v>1</v>
          </cell>
          <cell r="E242">
            <v>74550</v>
          </cell>
          <cell r="N242">
            <v>9</v>
          </cell>
          <cell r="O242">
            <v>2</v>
          </cell>
          <cell r="P242">
            <v>1</v>
          </cell>
        </row>
        <row r="243">
          <cell r="A243" t="str">
            <v>Мехнат32</v>
          </cell>
          <cell r="B243" t="str">
            <v>Мехнат</v>
          </cell>
          <cell r="C243">
            <v>3</v>
          </cell>
          <cell r="D243">
            <v>2</v>
          </cell>
          <cell r="E243">
            <v>66340</v>
          </cell>
          <cell r="N243">
            <v>9</v>
          </cell>
          <cell r="O243">
            <v>2</v>
          </cell>
          <cell r="P243">
            <v>1</v>
          </cell>
        </row>
        <row r="244">
          <cell r="A244" t="str">
            <v>Мехнат33</v>
          </cell>
          <cell r="B244" t="str">
            <v>Мехнат</v>
          </cell>
          <cell r="C244">
            <v>3</v>
          </cell>
          <cell r="D244">
            <v>3</v>
          </cell>
          <cell r="E244">
            <v>46970</v>
          </cell>
          <cell r="N244">
            <v>9</v>
          </cell>
          <cell r="O244">
            <v>2</v>
          </cell>
          <cell r="P244">
            <v>1</v>
          </cell>
        </row>
        <row r="245">
          <cell r="A245" t="str">
            <v>Мехнат41</v>
          </cell>
          <cell r="B245" t="str">
            <v>Мехнат</v>
          </cell>
          <cell r="C245">
            <v>4</v>
          </cell>
          <cell r="D245">
            <v>1</v>
          </cell>
          <cell r="E245">
            <v>55570</v>
          </cell>
          <cell r="N245">
            <v>9</v>
          </cell>
          <cell r="O245">
            <v>2</v>
          </cell>
          <cell r="P245">
            <v>1</v>
          </cell>
        </row>
        <row r="246">
          <cell r="A246" t="str">
            <v>Мехнат42</v>
          </cell>
          <cell r="B246" t="str">
            <v>Мехнат</v>
          </cell>
          <cell r="C246">
            <v>4</v>
          </cell>
          <cell r="D246">
            <v>2</v>
          </cell>
          <cell r="E246">
            <v>43060</v>
          </cell>
          <cell r="N246">
            <v>9</v>
          </cell>
          <cell r="O246">
            <v>2</v>
          </cell>
          <cell r="P246">
            <v>1</v>
          </cell>
        </row>
        <row r="247">
          <cell r="A247" t="str">
            <v>Мехнат43</v>
          </cell>
          <cell r="B247" t="str">
            <v>Мехнат</v>
          </cell>
          <cell r="C247">
            <v>4</v>
          </cell>
          <cell r="D247">
            <v>3</v>
          </cell>
          <cell r="E247">
            <v>32890</v>
          </cell>
          <cell r="N247">
            <v>9</v>
          </cell>
          <cell r="O247">
            <v>2</v>
          </cell>
          <cell r="P247">
            <v>1</v>
          </cell>
        </row>
        <row r="248">
          <cell r="A248" t="str">
            <v>Мехнат53</v>
          </cell>
          <cell r="B248" t="str">
            <v>Мехнат</v>
          </cell>
          <cell r="C248">
            <v>5</v>
          </cell>
          <cell r="D248">
            <v>3</v>
          </cell>
          <cell r="E248">
            <v>23080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sheetData sheetId="69"/>
      <sheetData sheetId="70"/>
      <sheetData sheetId="71"/>
      <sheetData sheetId="72"/>
      <sheetData sheetId="73"/>
      <sheetData sheetId="74"/>
      <sheetData sheetId="75" refreshError="1"/>
      <sheetData sheetId="76">
        <row r="1">
          <cell r="A1" t="str">
            <v>ключ</v>
          </cell>
        </row>
      </sheetData>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ow r="1">
          <cell r="A1" t="str">
            <v>ключ</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15,05,06йилга_жами4"/>
      <sheetName val="апрель_кре_жами4"/>
      <sheetName val="Гай_пахта4"/>
      <sheetName val="Фориш_20034"/>
      <sheetName val="Prog__rost_tarifov"/>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refreshError="1"/>
      <sheetData sheetId="27" refreshError="1"/>
      <sheetData sheetId="28" refreshError="1"/>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 стр инв"/>
      <sheetName val="ААА"/>
      <sheetName val="БББ"/>
      <sheetName val="прил №1 гос и хоз"/>
      <sheetName val="90"/>
      <sheetName val="189"/>
      <sheetName val="217 (Без А_Б)"/>
      <sheetName val="79 (Б)"/>
      <sheetName val="39 (А)"/>
      <sheetName val="335"/>
      <sheetName val="173"/>
      <sheetName val="ВСЕ АО201115"/>
      <sheetName val="ВСЕ АО"/>
      <sheetName val="32"/>
      <sheetName val="148"/>
      <sheetName val="13"/>
      <sheetName val="64"/>
      <sheetName val="245"/>
      <sheetName val="614"/>
      <sheetName val="Лист2"/>
      <sheetName val="Лист3"/>
      <sheetName val="Лист5"/>
      <sheetName val="Лист1"/>
      <sheetName val="база по 623"/>
      <sheetName val="реал_стр_инв"/>
      <sheetName val="прил_№1_гос_и_хоз"/>
      <sheetName val="217_(Без_А_Б)"/>
      <sheetName val="79_(Б)"/>
      <sheetName val="39_(А)"/>
      <sheetName val="ВСЕ_АО201115"/>
      <sheetName val="ВСЕ_АО"/>
      <sheetName val="база_по_6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0000074</v>
          </cell>
          <cell r="B2" t="str">
            <v>0683</v>
          </cell>
          <cell r="C2" t="str">
            <v>Элсис-савдо</v>
          </cell>
        </row>
        <row r="3">
          <cell r="A3" t="str">
            <v>0000473</v>
          </cell>
          <cell r="B3" t="str">
            <v>1134</v>
          </cell>
          <cell r="C3" t="str">
            <v>Хамкорбанк</v>
          </cell>
        </row>
        <row r="4">
          <cell r="A4" t="str">
            <v>0000517</v>
          </cell>
          <cell r="B4" t="str">
            <v>1503</v>
          </cell>
          <cell r="C4" t="str">
            <v>Мулк-сармоя брокерлик уйи</v>
          </cell>
        </row>
        <row r="5">
          <cell r="A5" t="str">
            <v>0000556</v>
          </cell>
          <cell r="B5" t="str">
            <v>3756</v>
          </cell>
          <cell r="C5" t="str">
            <v>Узбекистон саноат-курилиш банки</v>
          </cell>
        </row>
        <row r="6">
          <cell r="A6" t="str">
            <v>0000561</v>
          </cell>
          <cell r="B6" t="str">
            <v>3866</v>
          </cell>
          <cell r="C6" t="str">
            <v>Асака банк</v>
          </cell>
        </row>
        <row r="7">
          <cell r="A7" t="str">
            <v>0000564</v>
          </cell>
          <cell r="B7" t="str">
            <v>3992</v>
          </cell>
          <cell r="C7" t="str">
            <v>Ипак йули банк</v>
          </cell>
        </row>
        <row r="8">
          <cell r="A8" t="str">
            <v>0000624</v>
          </cell>
          <cell r="B8" t="str">
            <v>0009</v>
          </cell>
          <cell r="C8" t="str">
            <v>Халк парварлик</v>
          </cell>
        </row>
        <row r="9">
          <cell r="A9" t="str">
            <v>0000626</v>
          </cell>
          <cell r="B9" t="str">
            <v>0010</v>
          </cell>
          <cell r="C9" t="str">
            <v>Мулк</v>
          </cell>
        </row>
        <row r="10">
          <cell r="A10" t="str">
            <v>0000636</v>
          </cell>
          <cell r="B10" t="str">
            <v>0015</v>
          </cell>
          <cell r="C10" t="str">
            <v>Навоисавдо</v>
          </cell>
        </row>
        <row r="11">
          <cell r="A11" t="str">
            <v>0000663</v>
          </cell>
          <cell r="B11" t="str">
            <v>0038</v>
          </cell>
          <cell r="C11" t="str">
            <v>Марказий дехкон бозори</v>
          </cell>
        </row>
        <row r="12">
          <cell r="A12" t="str">
            <v>0000688</v>
          </cell>
          <cell r="B12" t="str">
            <v>0055</v>
          </cell>
          <cell r="C12" t="str">
            <v>Олмалик кон-металлургия комбинати</v>
          </cell>
        </row>
        <row r="13">
          <cell r="A13" t="str">
            <v>0000719</v>
          </cell>
          <cell r="B13" t="str">
            <v>0081</v>
          </cell>
          <cell r="C13" t="str">
            <v>Агротаъминот-БС</v>
          </cell>
        </row>
        <row r="14">
          <cell r="A14" t="str">
            <v>0000755</v>
          </cell>
          <cell r="B14" t="str">
            <v>0110</v>
          </cell>
          <cell r="C14" t="str">
            <v>Кафолат сугурта компанияси</v>
          </cell>
        </row>
        <row r="15">
          <cell r="A15" t="str">
            <v>0000805</v>
          </cell>
          <cell r="B15" t="str">
            <v>0156</v>
          </cell>
          <cell r="C15" t="str">
            <v>Агробанк</v>
          </cell>
        </row>
        <row r="16">
          <cell r="A16" t="str">
            <v>0000851</v>
          </cell>
          <cell r="B16" t="str">
            <v>0199</v>
          </cell>
          <cell r="C16" t="str">
            <v>Кашкадарё пармалаш ишлари</v>
          </cell>
        </row>
        <row r="17">
          <cell r="A17" t="str">
            <v>0000959</v>
          </cell>
          <cell r="B17" t="str">
            <v>0304</v>
          </cell>
          <cell r="C17" t="str">
            <v>Дженерал Моторс Узбекистон</v>
          </cell>
        </row>
        <row r="18">
          <cell r="A18" t="str">
            <v>0000994</v>
          </cell>
          <cell r="B18" t="str">
            <v>0336</v>
          </cell>
          <cell r="C18" t="str">
            <v>Самарканд консерва</v>
          </cell>
        </row>
        <row r="19">
          <cell r="A19" t="str">
            <v>0001116</v>
          </cell>
          <cell r="B19" t="str">
            <v>0451</v>
          </cell>
          <cell r="C19" t="str">
            <v>Кукон механика заводи</v>
          </cell>
        </row>
        <row r="20">
          <cell r="A20" t="str">
            <v>0001117</v>
          </cell>
          <cell r="B20" t="str">
            <v>0452</v>
          </cell>
          <cell r="C20" t="str">
            <v>Туйтепа металл курилмалари</v>
          </cell>
        </row>
        <row r="21">
          <cell r="A21" t="str">
            <v>0001145</v>
          </cell>
          <cell r="B21" t="str">
            <v>0477</v>
          </cell>
          <cell r="C21" t="str">
            <v>Гранит</v>
          </cell>
        </row>
        <row r="22">
          <cell r="A22" t="str">
            <v>0001169</v>
          </cell>
          <cell r="B22" t="str">
            <v>0498</v>
          </cell>
          <cell r="C22" t="str">
            <v>Бухороэнергомарказ</v>
          </cell>
        </row>
        <row r="23">
          <cell r="A23" t="str">
            <v>0001181</v>
          </cell>
          <cell r="B23" t="str">
            <v>0508</v>
          </cell>
          <cell r="C23" t="str">
            <v>Узбекфильм</v>
          </cell>
        </row>
        <row r="24">
          <cell r="A24" t="str">
            <v>0001201</v>
          </cell>
          <cell r="B24" t="str">
            <v>0525</v>
          </cell>
          <cell r="C24" t="str">
            <v>Куконмаш</v>
          </cell>
        </row>
        <row r="25">
          <cell r="A25" t="str">
            <v>0001204</v>
          </cell>
          <cell r="B25" t="str">
            <v>0528</v>
          </cell>
          <cell r="C25" t="str">
            <v>Узбекистон почтаси</v>
          </cell>
        </row>
        <row r="26">
          <cell r="A26" t="str">
            <v>0001230</v>
          </cell>
          <cell r="B26" t="str">
            <v>0554</v>
          </cell>
          <cell r="C26" t="str">
            <v>Жахон савдо комплекси</v>
          </cell>
        </row>
        <row r="27">
          <cell r="A27" t="str">
            <v>0001243</v>
          </cell>
          <cell r="B27" t="str">
            <v>0567</v>
          </cell>
          <cell r="C27" t="str">
            <v>Кукон суперфосфат заводи</v>
          </cell>
        </row>
        <row r="28">
          <cell r="A28" t="str">
            <v>0001246</v>
          </cell>
          <cell r="B28" t="str">
            <v>0570</v>
          </cell>
          <cell r="C28" t="str">
            <v>Андижонмаш</v>
          </cell>
        </row>
        <row r="29">
          <cell r="A29" t="str">
            <v>0001267</v>
          </cell>
          <cell r="B29" t="str">
            <v>0590</v>
          </cell>
          <cell r="C29" t="str">
            <v>Средазэнергосетьпроект</v>
          </cell>
        </row>
        <row r="30">
          <cell r="A30" t="str">
            <v>0001271</v>
          </cell>
          <cell r="B30" t="str">
            <v>0595</v>
          </cell>
          <cell r="C30" t="str">
            <v>Узпартампонаж</v>
          </cell>
        </row>
        <row r="31">
          <cell r="A31" t="str">
            <v>0001282</v>
          </cell>
          <cell r="B31" t="str">
            <v>0605</v>
          </cell>
          <cell r="C31" t="str">
            <v>Таминотчи-Пахта</v>
          </cell>
        </row>
        <row r="32">
          <cell r="A32" t="str">
            <v>0001388</v>
          </cell>
          <cell r="B32" t="str">
            <v>0703</v>
          </cell>
          <cell r="C32" t="str">
            <v>Каракалпакбоян</v>
          </cell>
        </row>
        <row r="33">
          <cell r="A33" t="str">
            <v>0001395</v>
          </cell>
          <cell r="B33" t="str">
            <v>0709</v>
          </cell>
          <cell r="C33" t="str">
            <v>Андижоннефт</v>
          </cell>
        </row>
        <row r="34">
          <cell r="A34" t="str">
            <v>0001399</v>
          </cell>
          <cell r="B34" t="str">
            <v>0713</v>
          </cell>
          <cell r="C34" t="str">
            <v>Электр кишлок курилиш</v>
          </cell>
        </row>
        <row r="35">
          <cell r="A35" t="str">
            <v>0001426</v>
          </cell>
          <cell r="B35" t="str">
            <v>0733</v>
          </cell>
          <cell r="C35" t="str">
            <v>Узсаламан</v>
          </cell>
        </row>
        <row r="36">
          <cell r="A36" t="str">
            <v>0001443</v>
          </cell>
          <cell r="B36" t="str">
            <v>0744</v>
          </cell>
          <cell r="C36" t="str">
            <v>Минора куриш экспедицияси</v>
          </cell>
        </row>
        <row r="37">
          <cell r="A37" t="str">
            <v>0001489</v>
          </cell>
          <cell r="B37" t="str">
            <v>0772</v>
          </cell>
          <cell r="C37" t="str">
            <v>Марказсаноатэкспорт</v>
          </cell>
        </row>
        <row r="38">
          <cell r="A38" t="str">
            <v>0001493</v>
          </cell>
          <cell r="B38" t="str">
            <v>0776</v>
          </cell>
          <cell r="C38" t="str">
            <v>Узпроммашимпекс</v>
          </cell>
        </row>
        <row r="39">
          <cell r="A39" t="str">
            <v>0001500</v>
          </cell>
          <cell r="B39" t="str">
            <v>0782</v>
          </cell>
          <cell r="C39" t="str">
            <v>Узинтеримпекс</v>
          </cell>
        </row>
        <row r="40">
          <cell r="A40" t="str">
            <v>0001510</v>
          </cell>
          <cell r="B40" t="str">
            <v>0788</v>
          </cell>
          <cell r="C40" t="str">
            <v>Узбекгеофизика</v>
          </cell>
        </row>
        <row r="41">
          <cell r="A41" t="str">
            <v>0001544</v>
          </cell>
          <cell r="B41" t="str">
            <v>4843</v>
          </cell>
          <cell r="C41" t="str">
            <v>Узбекистон темир йуллари</v>
          </cell>
        </row>
        <row r="42">
          <cell r="A42" t="str">
            <v>0001548</v>
          </cell>
          <cell r="B42" t="str">
            <v>5414</v>
          </cell>
          <cell r="C42" t="str">
            <v>Узбек гидро энерго курилиш</v>
          </cell>
        </row>
        <row r="43">
          <cell r="A43" t="str">
            <v>0001552</v>
          </cell>
          <cell r="B43" t="str">
            <v>0806</v>
          </cell>
          <cell r="C43" t="str">
            <v>Узмарказимпекс</v>
          </cell>
        </row>
        <row r="44">
          <cell r="A44" t="str">
            <v>0001554</v>
          </cell>
          <cell r="B44" t="str">
            <v>0808</v>
          </cell>
          <cell r="C44" t="str">
            <v>Нефт ва газ конлари геологияси хамда кидируви институти</v>
          </cell>
        </row>
        <row r="45">
          <cell r="A45" t="str">
            <v>0001608</v>
          </cell>
          <cell r="B45" t="str">
            <v>0851</v>
          </cell>
          <cell r="C45" t="str">
            <v>Пахтасаноат илмий маркази</v>
          </cell>
        </row>
        <row r="46">
          <cell r="A46" t="str">
            <v>0001612</v>
          </cell>
          <cell r="B46" t="str">
            <v>0854</v>
          </cell>
          <cell r="C46" t="str">
            <v>Узвиносаноат-холдинг</v>
          </cell>
        </row>
        <row r="47">
          <cell r="A47" t="str">
            <v>0001639</v>
          </cell>
          <cell r="B47" t="str">
            <v>0873</v>
          </cell>
          <cell r="C47" t="str">
            <v>Чорсу буюм савдо комплекси</v>
          </cell>
        </row>
        <row r="48">
          <cell r="A48" t="str">
            <v>0001643</v>
          </cell>
          <cell r="B48" t="str">
            <v>0877</v>
          </cell>
          <cell r="C48" t="str">
            <v>Ейвалек махсус темир бетон</v>
          </cell>
        </row>
        <row r="49">
          <cell r="A49" t="str">
            <v>0001671</v>
          </cell>
          <cell r="B49" t="str">
            <v>0903</v>
          </cell>
          <cell r="C49" t="str">
            <v>Урта осиё транс</v>
          </cell>
        </row>
        <row r="50">
          <cell r="A50" t="str">
            <v>0001708</v>
          </cell>
          <cell r="B50" t="str">
            <v>0928</v>
          </cell>
          <cell r="C50" t="str">
            <v>Туркистон банк</v>
          </cell>
        </row>
        <row r="51">
          <cell r="A51" t="str">
            <v>0001713</v>
          </cell>
          <cell r="B51" t="str">
            <v>0933</v>
          </cell>
          <cell r="C51" t="str">
            <v>Риштон пахта тозалаш корхонаси</v>
          </cell>
        </row>
        <row r="52">
          <cell r="A52" t="str">
            <v>0001715</v>
          </cell>
          <cell r="B52" t="str">
            <v>0935</v>
          </cell>
          <cell r="C52" t="str">
            <v>Жаркургон нефт</v>
          </cell>
        </row>
        <row r="53">
          <cell r="A53" t="str">
            <v>0001746</v>
          </cell>
          <cell r="B53" t="str">
            <v>0954</v>
          </cell>
          <cell r="C53" t="str">
            <v>УПП</v>
          </cell>
        </row>
        <row r="54">
          <cell r="A54" t="str">
            <v>0001749</v>
          </cell>
          <cell r="B54" t="str">
            <v>0957</v>
          </cell>
          <cell r="C54" t="str">
            <v>Еркургон дехкон бозори</v>
          </cell>
        </row>
        <row r="55">
          <cell r="A55" t="str">
            <v>0001750</v>
          </cell>
          <cell r="B55" t="str">
            <v>5226</v>
          </cell>
          <cell r="C55" t="str">
            <v>Узбек кумир</v>
          </cell>
        </row>
        <row r="56">
          <cell r="A56" t="str">
            <v>0001751</v>
          </cell>
          <cell r="B56" t="str">
            <v>0958</v>
          </cell>
          <cell r="C56" t="str">
            <v>Уз-Донг-вон компани</v>
          </cell>
        </row>
        <row r="57">
          <cell r="A57" t="str">
            <v>0001752</v>
          </cell>
          <cell r="B57" t="str">
            <v>0960</v>
          </cell>
          <cell r="C57" t="str">
            <v>Узнефтгаз кудук таъмирлаш</v>
          </cell>
        </row>
        <row r="58">
          <cell r="A58" t="str">
            <v>0001759</v>
          </cell>
          <cell r="B58" t="str">
            <v>0966</v>
          </cell>
          <cell r="C58" t="str">
            <v>Косон 232-хужаликлараро МКК</v>
          </cell>
        </row>
        <row r="59">
          <cell r="A59" t="str">
            <v>0001786</v>
          </cell>
          <cell r="B59" t="str">
            <v>0980</v>
          </cell>
          <cell r="C59" t="str">
            <v>Темирйул  транспорт  бошкармаси</v>
          </cell>
        </row>
        <row r="60">
          <cell r="A60" t="str">
            <v>0001833</v>
          </cell>
          <cell r="B60" t="str">
            <v>1012</v>
          </cell>
          <cell r="C60" t="str">
            <v>Антекс</v>
          </cell>
        </row>
        <row r="61">
          <cell r="A61" t="str">
            <v>0001834</v>
          </cell>
          <cell r="B61" t="str">
            <v>1013</v>
          </cell>
          <cell r="C61" t="str">
            <v>УТ банк</v>
          </cell>
        </row>
        <row r="62">
          <cell r="A62" t="str">
            <v>0001836</v>
          </cell>
          <cell r="B62" t="str">
            <v>1014</v>
          </cell>
          <cell r="C62" t="str">
            <v>Комсар</v>
          </cell>
        </row>
        <row r="63">
          <cell r="A63" t="str">
            <v>0001841</v>
          </cell>
          <cell r="B63" t="str">
            <v>1019</v>
          </cell>
          <cell r="C63" t="str">
            <v>Тошнефтегаз курилиш</v>
          </cell>
        </row>
        <row r="64">
          <cell r="A64" t="str">
            <v>0001853</v>
          </cell>
          <cell r="B64" t="str">
            <v>1029</v>
          </cell>
          <cell r="C64" t="str">
            <v>Узнефтмахсулот</v>
          </cell>
        </row>
        <row r="65">
          <cell r="A65" t="str">
            <v>0001904</v>
          </cell>
          <cell r="B65" t="str">
            <v>1055</v>
          </cell>
          <cell r="C65" t="str">
            <v>Узнефтегазмаш</v>
          </cell>
        </row>
        <row r="66">
          <cell r="A66" t="str">
            <v>0001906</v>
          </cell>
          <cell r="B66" t="str">
            <v>1057</v>
          </cell>
          <cell r="C66" t="str">
            <v>Ташэлектрошит</v>
          </cell>
        </row>
        <row r="67">
          <cell r="A67" t="str">
            <v>0001917</v>
          </cell>
          <cell r="B67" t="str">
            <v>1066</v>
          </cell>
          <cell r="C67" t="str">
            <v>Тошкент лок-буёк заводи</v>
          </cell>
        </row>
        <row r="68">
          <cell r="A68" t="str">
            <v>0001934</v>
          </cell>
          <cell r="B68" t="str">
            <v>1078</v>
          </cell>
          <cell r="C68" t="str">
            <v>Жондор пахта тозалаш</v>
          </cell>
        </row>
        <row r="69">
          <cell r="A69" t="str">
            <v>0001962</v>
          </cell>
          <cell r="B69" t="str">
            <v>1103</v>
          </cell>
          <cell r="C69" t="str">
            <v>Узлитинефтгаз</v>
          </cell>
        </row>
        <row r="70">
          <cell r="A70" t="str">
            <v>0002054</v>
          </cell>
          <cell r="B70" t="str">
            <v>4606</v>
          </cell>
          <cell r="C70" t="str">
            <v>Фаргона вилояти МТП бирлашмаси</v>
          </cell>
        </row>
        <row r="71">
          <cell r="A71" t="str">
            <v>0002096</v>
          </cell>
          <cell r="B71" t="str">
            <v>1128</v>
          </cell>
          <cell r="C71" t="str">
            <v>Карбонат</v>
          </cell>
        </row>
        <row r="72">
          <cell r="A72" t="str">
            <v>0002111</v>
          </cell>
          <cell r="B72" t="str">
            <v>4700</v>
          </cell>
          <cell r="C72" t="str">
            <v>Сирдарё вилояти МТП бирлашмаси</v>
          </cell>
        </row>
        <row r="73">
          <cell r="A73" t="str">
            <v>0002127</v>
          </cell>
          <cell r="B73" t="str">
            <v>1146</v>
          </cell>
          <cell r="C73" t="str">
            <v>Узташкинефтгаз</v>
          </cell>
        </row>
        <row r="74">
          <cell r="A74" t="str">
            <v>0002132</v>
          </cell>
          <cell r="B74" t="str">
            <v>1150</v>
          </cell>
          <cell r="C74" t="str">
            <v>Узкишлокхужаликмашлизинг</v>
          </cell>
        </row>
        <row r="75">
          <cell r="A75" t="str">
            <v>0002133</v>
          </cell>
          <cell r="B75" t="str">
            <v>1151</v>
          </cell>
          <cell r="C75" t="str">
            <v>Узбек лизинг интернешнл</v>
          </cell>
        </row>
        <row r="76">
          <cell r="A76" t="str">
            <v>0002138</v>
          </cell>
          <cell r="B76" t="str">
            <v>1155</v>
          </cell>
          <cell r="C76" t="str">
            <v>Портлатишсаноат</v>
          </cell>
        </row>
        <row r="77">
          <cell r="A77" t="str">
            <v>0002202</v>
          </cell>
          <cell r="B77" t="str">
            <v>4652</v>
          </cell>
          <cell r="C77" t="str">
            <v>Андижон вилояти МТП бирлашмаси</v>
          </cell>
        </row>
        <row r="78">
          <cell r="A78" t="str">
            <v>0002284</v>
          </cell>
          <cell r="B78" t="str">
            <v>1185</v>
          </cell>
          <cell r="C78" t="str">
            <v>Авиасозлар дехкон бозори</v>
          </cell>
        </row>
        <row r="79">
          <cell r="A79" t="str">
            <v>0002292</v>
          </cell>
          <cell r="B79" t="str">
            <v>4905</v>
          </cell>
          <cell r="C79" t="str">
            <v>Сувмаш</v>
          </cell>
        </row>
        <row r="80">
          <cell r="A80" t="str">
            <v>0002350</v>
          </cell>
          <cell r="B80" t="str">
            <v>4609</v>
          </cell>
          <cell r="C80" t="str">
            <v>Наманган вилояти МТП худудий бирлашмаси</v>
          </cell>
        </row>
        <row r="81">
          <cell r="A81" t="str">
            <v>0002364</v>
          </cell>
          <cell r="B81" t="str">
            <v>5337</v>
          </cell>
          <cell r="C81" t="str">
            <v>Хоразм сув курилиш</v>
          </cell>
        </row>
        <row r="82">
          <cell r="A82" t="str">
            <v>0002420</v>
          </cell>
          <cell r="B82" t="str">
            <v>1203</v>
          </cell>
          <cell r="C82" t="str">
            <v>Узэлектромонтаж</v>
          </cell>
        </row>
        <row r="83">
          <cell r="A83" t="str">
            <v>0002474</v>
          </cell>
          <cell r="B83" t="str">
            <v>5382</v>
          </cell>
          <cell r="C83" t="str">
            <v>Шаргун кумир</v>
          </cell>
        </row>
        <row r="84">
          <cell r="A84" t="str">
            <v>0002541</v>
          </cell>
          <cell r="B84" t="str">
            <v>1225</v>
          </cell>
          <cell r="C84" t="str">
            <v>Полаткурилма</v>
          </cell>
        </row>
        <row r="85">
          <cell r="A85" t="str">
            <v>0002554</v>
          </cell>
          <cell r="B85" t="str">
            <v>5360</v>
          </cell>
          <cell r="C85" t="str">
            <v>Сувсаноатмаш</v>
          </cell>
        </row>
        <row r="86">
          <cell r="A86" t="str">
            <v>0002583</v>
          </cell>
          <cell r="B86" t="str">
            <v>1239</v>
          </cell>
          <cell r="C86" t="str">
            <v>Юнусобод дехкон бозори</v>
          </cell>
        </row>
        <row r="87">
          <cell r="A87" t="str">
            <v>0002593</v>
          </cell>
          <cell r="B87" t="str">
            <v>1244</v>
          </cell>
          <cell r="C87" t="str">
            <v>Урганч экскаватор</v>
          </cell>
        </row>
        <row r="88">
          <cell r="A88" t="str">
            <v>0002598</v>
          </cell>
          <cell r="B88" t="str">
            <v>1245</v>
          </cell>
          <cell r="C88" t="str">
            <v>Жанубсаноатмонтаж</v>
          </cell>
        </row>
        <row r="89">
          <cell r="A89" t="str">
            <v>0002601</v>
          </cell>
          <cell r="B89" t="str">
            <v>1248</v>
          </cell>
          <cell r="C89" t="str">
            <v>93-махсус трест</v>
          </cell>
        </row>
        <row r="90">
          <cell r="A90" t="str">
            <v>0002602</v>
          </cell>
          <cell r="B90" t="str">
            <v>1249</v>
          </cell>
          <cell r="C90" t="str">
            <v>Узбекистон Республика валюта биржаси</v>
          </cell>
        </row>
        <row r="91">
          <cell r="A91" t="str">
            <v>0002627</v>
          </cell>
          <cell r="B91" t="str">
            <v>1254</v>
          </cell>
          <cell r="C91" t="str">
            <v>Тошкент кишлок хужалик махсулотлари улгуржи бозори</v>
          </cell>
        </row>
        <row r="92">
          <cell r="A92" t="str">
            <v>0002688</v>
          </cell>
          <cell r="B92" t="str">
            <v>1268</v>
          </cell>
          <cell r="C92" t="str">
            <v>Навои сув курилиш</v>
          </cell>
        </row>
        <row r="93">
          <cell r="A93" t="str">
            <v>0002700</v>
          </cell>
          <cell r="B93" t="str">
            <v>1274</v>
          </cell>
          <cell r="C93" t="str">
            <v>КДБ банк Узбекистон</v>
          </cell>
        </row>
        <row r="94">
          <cell r="A94" t="str">
            <v>0002834</v>
          </cell>
          <cell r="B94" t="str">
            <v>1321</v>
          </cell>
          <cell r="C94" t="str">
            <v>Халкаро хамкорлик маркази</v>
          </cell>
        </row>
        <row r="95">
          <cell r="A95" t="str">
            <v>0002842</v>
          </cell>
          <cell r="B95" t="str">
            <v>1323</v>
          </cell>
          <cell r="C95" t="str">
            <v>Каштекс</v>
          </cell>
        </row>
        <row r="96">
          <cell r="A96" t="str">
            <v>0003002</v>
          </cell>
          <cell r="B96" t="str">
            <v>4767</v>
          </cell>
          <cell r="C96" t="str">
            <v>Матбуот таркатувчи</v>
          </cell>
        </row>
        <row r="97">
          <cell r="A97" t="str">
            <v>0003010</v>
          </cell>
          <cell r="B97" t="str">
            <v>1399</v>
          </cell>
          <cell r="C97" t="str">
            <v>Турон-Хожели</v>
          </cell>
        </row>
        <row r="98">
          <cell r="A98" t="str">
            <v>0003015</v>
          </cell>
          <cell r="B98" t="str">
            <v>1401</v>
          </cell>
          <cell r="C98" t="str">
            <v>Карши шахар 12-сонли автокорхона</v>
          </cell>
        </row>
        <row r="99">
          <cell r="A99" t="str">
            <v>0003080</v>
          </cell>
          <cell r="B99" t="str">
            <v>1421</v>
          </cell>
          <cell r="C99" t="str">
            <v>Амубухороканалкурилиш</v>
          </cell>
        </row>
        <row r="100">
          <cell r="A100" t="str">
            <v>0003564</v>
          </cell>
          <cell r="B100" t="str">
            <v>1456</v>
          </cell>
          <cell r="C100" t="str">
            <v>Янгийул ёг-мой</v>
          </cell>
        </row>
        <row r="101">
          <cell r="A101" t="str">
            <v>0003569</v>
          </cell>
          <cell r="B101" t="str">
            <v>1459</v>
          </cell>
          <cell r="C101" t="str">
            <v>ПСМ груп</v>
          </cell>
        </row>
        <row r="102">
          <cell r="A102" t="str">
            <v>0003577</v>
          </cell>
          <cell r="B102" t="str">
            <v>1467</v>
          </cell>
          <cell r="C102" t="str">
            <v>Мастона</v>
          </cell>
        </row>
        <row r="103">
          <cell r="A103" t="str">
            <v>0003592</v>
          </cell>
          <cell r="B103" t="str">
            <v>1481</v>
          </cell>
          <cell r="C103" t="str">
            <v>Узкимёполимерсавдо</v>
          </cell>
        </row>
        <row r="104">
          <cell r="A104" t="str">
            <v>0003606</v>
          </cell>
          <cell r="B104" t="str">
            <v>1495</v>
          </cell>
          <cell r="C104" t="str">
            <v>Лаззат КИЧАЖ</v>
          </cell>
        </row>
        <row r="105">
          <cell r="A105" t="str">
            <v>0003636</v>
          </cell>
          <cell r="B105" t="str">
            <v>1523</v>
          </cell>
          <cell r="C105" t="str">
            <v>Микрокредитбанк</v>
          </cell>
        </row>
        <row r="106">
          <cell r="A106" t="str">
            <v>0003641</v>
          </cell>
          <cell r="B106" t="str">
            <v>1528</v>
          </cell>
          <cell r="C106" t="str">
            <v>УЗБАТ А.О.</v>
          </cell>
        </row>
        <row r="107">
          <cell r="A107" t="str">
            <v>0003648</v>
          </cell>
          <cell r="B107" t="str">
            <v>1534</v>
          </cell>
          <cell r="C107" t="str">
            <v>Нукис вино заводи</v>
          </cell>
        </row>
        <row r="108">
          <cell r="A108" t="str">
            <v>0003657</v>
          </cell>
          <cell r="B108" t="str">
            <v>1543</v>
          </cell>
          <cell r="C108" t="str">
            <v>Узэлектркабелсавдо</v>
          </cell>
        </row>
        <row r="109">
          <cell r="A109" t="str">
            <v>0003728</v>
          </cell>
          <cell r="B109" t="str">
            <v>1614</v>
          </cell>
          <cell r="C109" t="str">
            <v>Навои дори-дармон</v>
          </cell>
        </row>
        <row r="110">
          <cell r="A110" t="str">
            <v>0003734</v>
          </cell>
          <cell r="B110" t="str">
            <v>1620</v>
          </cell>
          <cell r="C110" t="str">
            <v>Тошкент ёг-мой комбинати</v>
          </cell>
        </row>
        <row r="111">
          <cell r="A111" t="str">
            <v>0003739</v>
          </cell>
          <cell r="B111" t="str">
            <v>1625</v>
          </cell>
          <cell r="C111" t="str">
            <v>Гулистон экстракт-ёг</v>
          </cell>
        </row>
        <row r="112">
          <cell r="A112" t="str">
            <v>0003754</v>
          </cell>
          <cell r="B112" t="str">
            <v>1640</v>
          </cell>
          <cell r="C112" t="str">
            <v>Узбеккимёмаш заводи</v>
          </cell>
        </row>
        <row r="113">
          <cell r="A113" t="str">
            <v>0003761</v>
          </cell>
          <cell r="B113" t="str">
            <v>1646</v>
          </cell>
          <cell r="C113" t="str">
            <v>Тошкент рангли метал парчалари ва резги-чикитларини тайёрлаш ва кайта ишлаш заводи</v>
          </cell>
        </row>
        <row r="114">
          <cell r="A114" t="str">
            <v>0003762</v>
          </cell>
          <cell r="B114" t="str">
            <v>1647</v>
          </cell>
          <cell r="C114" t="str">
            <v>Кашкадарё дон махсулотлари</v>
          </cell>
        </row>
        <row r="115">
          <cell r="A115" t="str">
            <v>0003772</v>
          </cell>
          <cell r="B115" t="str">
            <v>1653</v>
          </cell>
          <cell r="C115" t="str">
            <v>Андижон тажриба-синов заводи</v>
          </cell>
        </row>
        <row r="116">
          <cell r="A116" t="str">
            <v>0003775</v>
          </cell>
          <cell r="B116" t="str">
            <v>1655</v>
          </cell>
          <cell r="C116" t="str">
            <v>Когон ёг-экстраксия заводи</v>
          </cell>
        </row>
        <row r="117">
          <cell r="A117" t="str">
            <v>0003803</v>
          </cell>
          <cell r="B117" t="str">
            <v>1682</v>
          </cell>
          <cell r="C117" t="str">
            <v>Средазцветметэнерго</v>
          </cell>
        </row>
        <row r="118">
          <cell r="A118" t="str">
            <v>0003825</v>
          </cell>
          <cell r="B118" t="str">
            <v>1699</v>
          </cell>
          <cell r="C118" t="str">
            <v>Фаргона дори-дармон</v>
          </cell>
        </row>
        <row r="119">
          <cell r="A119" t="str">
            <v>0003839</v>
          </cell>
          <cell r="B119" t="str">
            <v>1711</v>
          </cell>
          <cell r="C119" t="str">
            <v>Самарканд дори-дармон</v>
          </cell>
        </row>
        <row r="120">
          <cell r="A120" t="str">
            <v>0003843</v>
          </cell>
          <cell r="B120" t="str">
            <v>1714</v>
          </cell>
          <cell r="C120" t="str">
            <v>Тошкент Республика фонд биржаси</v>
          </cell>
        </row>
        <row r="121">
          <cell r="A121" t="str">
            <v>0003845</v>
          </cell>
          <cell r="B121" t="str">
            <v>1716</v>
          </cell>
          <cell r="C121" t="str">
            <v>Дунё-М</v>
          </cell>
        </row>
        <row r="122">
          <cell r="A122" t="str">
            <v>0003853</v>
          </cell>
          <cell r="B122" t="str">
            <v>5266</v>
          </cell>
          <cell r="C122" t="str">
            <v>Узбекенгилсаноат</v>
          </cell>
        </row>
        <row r="123">
          <cell r="A123" t="str">
            <v>0003895</v>
          </cell>
          <cell r="B123" t="str">
            <v>1761</v>
          </cell>
          <cell r="C123" t="str">
            <v>Каттакургон ёг-мой</v>
          </cell>
        </row>
        <row r="124">
          <cell r="A124" t="str">
            <v>0003903</v>
          </cell>
          <cell r="B124" t="str">
            <v>1769</v>
          </cell>
          <cell r="C124" t="str">
            <v>Кашкадарё дори-дармон</v>
          </cell>
        </row>
        <row r="125">
          <cell r="A125" t="str">
            <v>0003905</v>
          </cell>
          <cell r="B125" t="str">
            <v>1771</v>
          </cell>
          <cell r="C125" t="str">
            <v>Багдод дон махсулотлари</v>
          </cell>
        </row>
        <row r="126">
          <cell r="A126" t="str">
            <v>0003907</v>
          </cell>
          <cell r="B126" t="str">
            <v>1773</v>
          </cell>
          <cell r="C126" t="str">
            <v>Шодлик</v>
          </cell>
        </row>
        <row r="127">
          <cell r="A127" t="str">
            <v>0003921</v>
          </cell>
          <cell r="B127" t="str">
            <v>1785</v>
          </cell>
          <cell r="C127" t="str">
            <v>Урганч ёг-мой</v>
          </cell>
        </row>
        <row r="128">
          <cell r="A128" t="str">
            <v>0003928</v>
          </cell>
          <cell r="B128" t="str">
            <v>1791</v>
          </cell>
          <cell r="C128" t="str">
            <v>Узкоммаишийсавдо</v>
          </cell>
        </row>
        <row r="129">
          <cell r="A129" t="str">
            <v>0003932</v>
          </cell>
          <cell r="B129" t="str">
            <v>1794</v>
          </cell>
          <cell r="C129" t="str">
            <v>Беруни ёггар</v>
          </cell>
        </row>
        <row r="130">
          <cell r="A130" t="str">
            <v>0003935</v>
          </cell>
          <cell r="B130" t="str">
            <v>1797</v>
          </cell>
          <cell r="C130" t="str">
            <v>Чимбай май</v>
          </cell>
        </row>
        <row r="131">
          <cell r="A131" t="str">
            <v>0003939</v>
          </cell>
          <cell r="B131" t="str">
            <v>1801</v>
          </cell>
          <cell r="C131" t="str">
            <v>Андижон дори-дармон</v>
          </cell>
        </row>
        <row r="132">
          <cell r="A132" t="str">
            <v>0003943</v>
          </cell>
          <cell r="B132" t="str">
            <v>1804</v>
          </cell>
          <cell r="C132" t="str">
            <v>Самарканд-парранда</v>
          </cell>
        </row>
        <row r="133">
          <cell r="A133" t="str">
            <v>0003946</v>
          </cell>
          <cell r="B133" t="str">
            <v>1807</v>
          </cell>
          <cell r="C133" t="str">
            <v>Андижонкабел</v>
          </cell>
        </row>
        <row r="134">
          <cell r="A134" t="str">
            <v>0003954</v>
          </cell>
          <cell r="B134" t="str">
            <v>1814</v>
          </cell>
          <cell r="C134" t="str">
            <v>Кукон дон махсулотлари</v>
          </cell>
        </row>
        <row r="135">
          <cell r="A135" t="str">
            <v>0003965</v>
          </cell>
          <cell r="B135" t="str">
            <v>1825</v>
          </cell>
          <cell r="C135" t="str">
            <v>Бухоронасллипарранда</v>
          </cell>
        </row>
        <row r="136">
          <cell r="A136" t="str">
            <v>0003966</v>
          </cell>
          <cell r="B136" t="str">
            <v>1826</v>
          </cell>
          <cell r="C136" t="str">
            <v>Бухоропарранда</v>
          </cell>
        </row>
        <row r="137">
          <cell r="A137" t="str">
            <v>0003969</v>
          </cell>
          <cell r="B137" t="str">
            <v>1829</v>
          </cell>
          <cell r="C137" t="str">
            <v>Кукон ёг-мой</v>
          </cell>
        </row>
        <row r="138">
          <cell r="A138" t="str">
            <v>0003980</v>
          </cell>
          <cell r="B138" t="str">
            <v>1840</v>
          </cell>
          <cell r="C138" t="str">
            <v>Карши ёг-экстракция</v>
          </cell>
        </row>
        <row r="139">
          <cell r="A139" t="str">
            <v>0003993</v>
          </cell>
          <cell r="B139" t="str">
            <v>1852</v>
          </cell>
          <cell r="C139" t="str">
            <v>Фаргона дон махсулотлари</v>
          </cell>
        </row>
        <row r="140">
          <cell r="A140" t="str">
            <v>0004002</v>
          </cell>
          <cell r="B140" t="str">
            <v>1861</v>
          </cell>
          <cell r="C140" t="str">
            <v>Агалык-ломанн-парранда</v>
          </cell>
        </row>
        <row r="141">
          <cell r="A141" t="str">
            <v>0004008</v>
          </cell>
          <cell r="B141" t="str">
            <v>1866</v>
          </cell>
          <cell r="C141" t="str">
            <v>Наманган дори-дармон</v>
          </cell>
        </row>
        <row r="142">
          <cell r="A142" t="str">
            <v>0004009</v>
          </cell>
          <cell r="B142" t="str">
            <v>1867</v>
          </cell>
          <cell r="C142" t="str">
            <v>Тошкент вилояти дори-дармон</v>
          </cell>
        </row>
        <row r="143">
          <cell r="A143" t="str">
            <v>0004023</v>
          </cell>
          <cell r="B143" t="str">
            <v>1879</v>
          </cell>
          <cell r="C143" t="str">
            <v>Кишлок курилиш банк</v>
          </cell>
        </row>
        <row r="144">
          <cell r="A144" t="str">
            <v>0004043</v>
          </cell>
          <cell r="B144" t="str">
            <v>1898</v>
          </cell>
          <cell r="C144" t="str">
            <v>Уздастгохасбобускунасавдо</v>
          </cell>
        </row>
        <row r="145">
          <cell r="A145" t="str">
            <v>0004051</v>
          </cell>
          <cell r="B145" t="str">
            <v>1905</v>
          </cell>
          <cell r="C145" t="str">
            <v>Конират ун заводи</v>
          </cell>
        </row>
        <row r="146">
          <cell r="A146" t="str">
            <v>0004060</v>
          </cell>
          <cell r="B146" t="str">
            <v>1913</v>
          </cell>
          <cell r="C146" t="str">
            <v>Нефтгазкурилиштаъмир</v>
          </cell>
        </row>
        <row r="147">
          <cell r="A147" t="str">
            <v>0004082</v>
          </cell>
          <cell r="B147" t="str">
            <v>1936</v>
          </cell>
          <cell r="C147" t="str">
            <v>Интер-Рохат</v>
          </cell>
        </row>
        <row r="148">
          <cell r="A148" t="str">
            <v>0004084</v>
          </cell>
          <cell r="B148" t="str">
            <v>1938</v>
          </cell>
          <cell r="C148" t="str">
            <v>Каракалпак дон махсулотлари</v>
          </cell>
        </row>
        <row r="149">
          <cell r="A149" t="str">
            <v>0004087</v>
          </cell>
          <cell r="B149" t="str">
            <v>1941</v>
          </cell>
          <cell r="C149" t="str">
            <v>Чуст пахта тозалаш</v>
          </cell>
        </row>
        <row r="150">
          <cell r="A150" t="str">
            <v>0004093</v>
          </cell>
          <cell r="B150" t="str">
            <v>1947</v>
          </cell>
          <cell r="C150" t="str">
            <v>Нишон пахта тозалаш</v>
          </cell>
        </row>
        <row r="151">
          <cell r="A151" t="str">
            <v>0004095</v>
          </cell>
          <cell r="B151" t="str">
            <v>1949</v>
          </cell>
          <cell r="C151" t="str">
            <v>Строительный трест-159</v>
          </cell>
        </row>
        <row r="152">
          <cell r="A152" t="str">
            <v>0004112</v>
          </cell>
          <cell r="B152" t="str">
            <v>1965</v>
          </cell>
          <cell r="C152" t="str">
            <v>Мингбулок  пахта тозалш</v>
          </cell>
        </row>
        <row r="153">
          <cell r="A153" t="str">
            <v>0004116</v>
          </cell>
          <cell r="B153" t="str">
            <v>1969</v>
          </cell>
          <cell r="C153" t="str">
            <v>Шохруд</v>
          </cell>
        </row>
        <row r="154">
          <cell r="A154" t="str">
            <v>0004120</v>
          </cell>
          <cell r="B154" t="str">
            <v>1973</v>
          </cell>
          <cell r="C154" t="str">
            <v>Поп пахта толаси</v>
          </cell>
        </row>
        <row r="155">
          <cell r="A155" t="str">
            <v>0004122</v>
          </cell>
          <cell r="B155" t="str">
            <v>1975</v>
          </cell>
          <cell r="C155" t="str">
            <v>Ангрен пак</v>
          </cell>
        </row>
        <row r="156">
          <cell r="A156" t="str">
            <v>0004128</v>
          </cell>
          <cell r="B156" t="str">
            <v>1981</v>
          </cell>
          <cell r="C156" t="str">
            <v>Норин пахта тозалаш</v>
          </cell>
        </row>
        <row r="157">
          <cell r="A157" t="str">
            <v>0004130</v>
          </cell>
          <cell r="B157" t="str">
            <v>1983</v>
          </cell>
          <cell r="C157" t="str">
            <v>Урганч шароб</v>
          </cell>
        </row>
        <row r="158">
          <cell r="A158" t="str">
            <v>0004148</v>
          </cell>
          <cell r="B158" t="str">
            <v>1994</v>
          </cell>
          <cell r="C158" t="str">
            <v>Бухоро дон махсулотлари</v>
          </cell>
        </row>
        <row r="159">
          <cell r="A159" t="str">
            <v>0004167</v>
          </cell>
          <cell r="B159" t="str">
            <v>2013</v>
          </cell>
          <cell r="C159" t="str">
            <v>Кукон 2-чи пахта тозалаш заводи</v>
          </cell>
        </row>
        <row r="160">
          <cell r="A160" t="str">
            <v>0004182</v>
          </cell>
          <cell r="B160" t="str">
            <v>2028</v>
          </cell>
          <cell r="C160" t="str">
            <v>Жейнов пахта тозалаш</v>
          </cell>
        </row>
        <row r="161">
          <cell r="A161" t="str">
            <v>0004187</v>
          </cell>
          <cell r="B161" t="str">
            <v>2033</v>
          </cell>
          <cell r="C161" t="str">
            <v>Косонсой пахта толаси</v>
          </cell>
        </row>
        <row r="162">
          <cell r="A162" t="str">
            <v>0004205</v>
          </cell>
          <cell r="B162" t="str">
            <v>2051</v>
          </cell>
          <cell r="C162" t="str">
            <v>Туракургон пахта тозалаш</v>
          </cell>
        </row>
        <row r="163">
          <cell r="A163" t="str">
            <v>0004228</v>
          </cell>
          <cell r="B163" t="str">
            <v>2074</v>
          </cell>
          <cell r="C163" t="str">
            <v>Жиззах дон махсулотлари</v>
          </cell>
        </row>
        <row r="164">
          <cell r="A164" t="str">
            <v>0004232</v>
          </cell>
          <cell r="B164" t="str">
            <v>2078</v>
          </cell>
          <cell r="C164" t="str">
            <v>Узбекистон пахта тозалаш заводи</v>
          </cell>
        </row>
        <row r="165">
          <cell r="A165" t="str">
            <v>0004245</v>
          </cell>
          <cell r="B165" t="str">
            <v>2090</v>
          </cell>
          <cell r="C165" t="str">
            <v>Кува пахтани кайта ишлаш</v>
          </cell>
        </row>
        <row r="166">
          <cell r="A166" t="str">
            <v>0004255</v>
          </cell>
          <cell r="B166" t="str">
            <v>2100</v>
          </cell>
          <cell r="C166" t="str">
            <v>Жаркургон пахта</v>
          </cell>
        </row>
        <row r="167">
          <cell r="A167" t="str">
            <v>0004270</v>
          </cell>
          <cell r="B167" t="str">
            <v>2115</v>
          </cell>
          <cell r="C167" t="str">
            <v>Пешку пахта тозалаш</v>
          </cell>
        </row>
        <row r="168">
          <cell r="A168" t="str">
            <v>0004288</v>
          </cell>
          <cell r="B168" t="str">
            <v>2133</v>
          </cell>
          <cell r="C168" t="str">
            <v>Касби пахта тозалаш</v>
          </cell>
        </row>
        <row r="169">
          <cell r="A169" t="str">
            <v>0004291</v>
          </cell>
          <cell r="B169" t="str">
            <v>2136</v>
          </cell>
          <cell r="C169" t="str">
            <v>Уртачирчик парранда</v>
          </cell>
        </row>
        <row r="170">
          <cell r="A170" t="str">
            <v>0004295</v>
          </cell>
          <cell r="B170" t="str">
            <v>2140</v>
          </cell>
          <cell r="C170" t="str">
            <v>Яккабог ок олтин пахта тозалаш</v>
          </cell>
        </row>
        <row r="171">
          <cell r="A171" t="str">
            <v>0004297</v>
          </cell>
          <cell r="B171" t="str">
            <v>2142</v>
          </cell>
          <cell r="C171" t="str">
            <v>Навои дон махсулотлари</v>
          </cell>
        </row>
        <row r="172">
          <cell r="A172" t="str">
            <v>0004302</v>
          </cell>
          <cell r="B172" t="str">
            <v>2147</v>
          </cell>
          <cell r="C172" t="str">
            <v>Кизирик пахта</v>
          </cell>
        </row>
        <row r="173">
          <cell r="A173" t="str">
            <v>0004304</v>
          </cell>
          <cell r="B173" t="str">
            <v>2149</v>
          </cell>
          <cell r="C173" t="str">
            <v>Сурхон озик овкат саноати</v>
          </cell>
        </row>
        <row r="174">
          <cell r="A174" t="str">
            <v>0004319</v>
          </cell>
          <cell r="B174" t="str">
            <v>2164</v>
          </cell>
          <cell r="C174" t="str">
            <v>Конвин</v>
          </cell>
        </row>
        <row r="175">
          <cell r="A175" t="str">
            <v>0004321</v>
          </cell>
          <cell r="B175" t="str">
            <v>2166</v>
          </cell>
          <cell r="C175" t="str">
            <v>Чирокчи пахта тозалаш</v>
          </cell>
        </row>
        <row r="176">
          <cell r="A176" t="str">
            <v>0004323</v>
          </cell>
          <cell r="B176" t="str">
            <v>2168</v>
          </cell>
          <cell r="C176" t="str">
            <v>Кува дон махсулотлари</v>
          </cell>
        </row>
        <row r="177">
          <cell r="A177" t="str">
            <v>0004324</v>
          </cell>
          <cell r="B177" t="str">
            <v>2169</v>
          </cell>
          <cell r="C177" t="str">
            <v>Бешарик пахта тозалаш</v>
          </cell>
        </row>
        <row r="178">
          <cell r="A178" t="str">
            <v>0004327</v>
          </cell>
          <cell r="B178" t="str">
            <v>2172</v>
          </cell>
          <cell r="C178" t="str">
            <v>Узбекистон металлургия комбинати</v>
          </cell>
        </row>
        <row r="179">
          <cell r="A179" t="str">
            <v>0004331</v>
          </cell>
          <cell r="B179" t="str">
            <v>2176</v>
          </cell>
          <cell r="C179" t="str">
            <v>Тошлок пахта тозалаш заводи</v>
          </cell>
        </row>
        <row r="180">
          <cell r="A180" t="str">
            <v>0004333</v>
          </cell>
          <cell r="B180" t="str">
            <v>2178</v>
          </cell>
          <cell r="C180" t="str">
            <v>Шахрисабз вино-арок</v>
          </cell>
        </row>
        <row r="181">
          <cell r="A181" t="str">
            <v>0004342</v>
          </cell>
          <cell r="B181" t="str">
            <v>2187</v>
          </cell>
          <cell r="C181" t="str">
            <v>Бешкент пахта тозалаш</v>
          </cell>
        </row>
        <row r="182">
          <cell r="A182" t="str">
            <v>0004344</v>
          </cell>
          <cell r="B182" t="str">
            <v>2189</v>
          </cell>
          <cell r="C182" t="str">
            <v>Поп дон махсулот</v>
          </cell>
        </row>
        <row r="183">
          <cell r="A183" t="str">
            <v>0004345</v>
          </cell>
          <cell r="B183" t="str">
            <v>2190</v>
          </cell>
          <cell r="C183" t="str">
            <v>Узметаллсавдо</v>
          </cell>
        </row>
        <row r="184">
          <cell r="A184" t="str">
            <v>0004349</v>
          </cell>
          <cell r="B184" t="str">
            <v>2194</v>
          </cell>
          <cell r="C184" t="str">
            <v>Кургонтепа дон махсулотлари</v>
          </cell>
        </row>
        <row r="185">
          <cell r="A185" t="str">
            <v>0004352</v>
          </cell>
          <cell r="B185" t="str">
            <v>2197</v>
          </cell>
          <cell r="C185" t="str">
            <v>Электрокимёзавод</v>
          </cell>
        </row>
        <row r="186">
          <cell r="A186" t="str">
            <v>0004353</v>
          </cell>
          <cell r="B186" t="str">
            <v>2198</v>
          </cell>
          <cell r="C186" t="str">
            <v>Охангаронцемент</v>
          </cell>
        </row>
        <row r="187">
          <cell r="A187" t="str">
            <v>0004363</v>
          </cell>
          <cell r="B187" t="str">
            <v>2207</v>
          </cell>
          <cell r="C187" t="str">
            <v>Тахиатош дон махсулотлари</v>
          </cell>
        </row>
        <row r="188">
          <cell r="A188" t="str">
            <v>0004366</v>
          </cell>
          <cell r="B188" t="str">
            <v>2210</v>
          </cell>
          <cell r="C188" t="str">
            <v>Кувасай цемент</v>
          </cell>
        </row>
        <row r="189">
          <cell r="A189" t="str">
            <v>0004375</v>
          </cell>
          <cell r="B189" t="str">
            <v>2219</v>
          </cell>
          <cell r="C189" t="str">
            <v>Шурчи пахта</v>
          </cell>
        </row>
        <row r="190">
          <cell r="A190" t="str">
            <v>0004381</v>
          </cell>
          <cell r="B190" t="str">
            <v>2225</v>
          </cell>
          <cell r="C190" t="str">
            <v>Охангароншифер</v>
          </cell>
        </row>
        <row r="191">
          <cell r="A191" t="str">
            <v>0004385</v>
          </cell>
          <cell r="B191" t="str">
            <v>2229</v>
          </cell>
          <cell r="C191" t="str">
            <v>Мустакиллик пахта тозалаш заводи</v>
          </cell>
        </row>
        <row r="192">
          <cell r="A192" t="str">
            <v>0004393</v>
          </cell>
          <cell r="B192" t="str">
            <v>2237</v>
          </cell>
          <cell r="C192" t="str">
            <v>Бука пахта тозалаш заводи</v>
          </cell>
        </row>
        <row r="193">
          <cell r="A193" t="str">
            <v>0004409</v>
          </cell>
          <cell r="B193" t="str">
            <v>2253</v>
          </cell>
          <cell r="C193" t="str">
            <v>Шахрисабз пахта тозалаш</v>
          </cell>
        </row>
        <row r="194">
          <cell r="A194" t="str">
            <v>0004418</v>
          </cell>
          <cell r="B194" t="str">
            <v>2262</v>
          </cell>
          <cell r="C194" t="str">
            <v>Чиноз тажриба-экспериментал пахта тозалаш заводи</v>
          </cell>
        </row>
        <row r="195">
          <cell r="A195" t="str">
            <v>0004431</v>
          </cell>
          <cell r="B195" t="str">
            <v>2275</v>
          </cell>
          <cell r="C195" t="str">
            <v>Пскент пахта тозалаш заводи</v>
          </cell>
        </row>
        <row r="196">
          <cell r="A196" t="str">
            <v>0004435</v>
          </cell>
          <cell r="B196" t="str">
            <v>2279</v>
          </cell>
          <cell r="C196" t="str">
            <v>Олимкент пахта тозалаш заводи</v>
          </cell>
        </row>
        <row r="197">
          <cell r="A197" t="str">
            <v>0004446</v>
          </cell>
          <cell r="B197" t="str">
            <v>2290</v>
          </cell>
          <cell r="C197" t="str">
            <v>Косон пахта тозалаш</v>
          </cell>
        </row>
        <row r="198">
          <cell r="A198" t="str">
            <v>0004447</v>
          </cell>
          <cell r="B198" t="str">
            <v>2291</v>
          </cell>
          <cell r="C198" t="str">
            <v>Хожели таласи</v>
          </cell>
        </row>
        <row r="199">
          <cell r="A199" t="str">
            <v>0004461</v>
          </cell>
          <cell r="B199" t="str">
            <v>2304</v>
          </cell>
          <cell r="C199" t="str">
            <v>Шурчи дон махсулотлари</v>
          </cell>
        </row>
        <row r="200">
          <cell r="A200" t="str">
            <v>0004464</v>
          </cell>
          <cell r="B200" t="str">
            <v>2307</v>
          </cell>
          <cell r="C200" t="str">
            <v>ОРГРЕС</v>
          </cell>
        </row>
        <row r="201">
          <cell r="A201" t="str">
            <v>0004465</v>
          </cell>
          <cell r="B201" t="str">
            <v>2308</v>
          </cell>
          <cell r="C201" t="str">
            <v>Жума пахта заводи</v>
          </cell>
        </row>
        <row r="202">
          <cell r="A202" t="str">
            <v>0004468</v>
          </cell>
          <cell r="B202" t="str">
            <v>2311</v>
          </cell>
          <cell r="C202" t="str">
            <v>Наманганулгуржисавдо</v>
          </cell>
        </row>
        <row r="203">
          <cell r="A203" t="str">
            <v>0004476</v>
          </cell>
          <cell r="B203" t="str">
            <v>2319</v>
          </cell>
          <cell r="C203" t="str">
            <v>Охангарон дон</v>
          </cell>
        </row>
        <row r="204">
          <cell r="A204" t="str">
            <v>0004513</v>
          </cell>
          <cell r="B204" t="str">
            <v>2356</v>
          </cell>
          <cell r="C204" t="str">
            <v>Семург</v>
          </cell>
        </row>
        <row r="205">
          <cell r="A205" t="str">
            <v>0004515</v>
          </cell>
          <cell r="B205" t="str">
            <v>2358</v>
          </cell>
          <cell r="C205" t="str">
            <v>Буз пахта тозалаш</v>
          </cell>
        </row>
        <row r="206">
          <cell r="A206" t="str">
            <v>0004533</v>
          </cell>
          <cell r="B206" t="str">
            <v>2376</v>
          </cell>
          <cell r="C206" t="str">
            <v>Сарбон-нефтегаз</v>
          </cell>
        </row>
        <row r="207">
          <cell r="A207" t="str">
            <v>0004540</v>
          </cell>
          <cell r="B207" t="str">
            <v>2383</v>
          </cell>
          <cell r="C207" t="str">
            <v>Самарканд мармар</v>
          </cell>
        </row>
        <row r="208">
          <cell r="A208" t="str">
            <v>0004541</v>
          </cell>
          <cell r="B208" t="str">
            <v>2384</v>
          </cell>
          <cell r="C208" t="str">
            <v>Бош махсус конструктор бюроси-агромаш</v>
          </cell>
        </row>
        <row r="209">
          <cell r="A209" t="str">
            <v>0004552</v>
          </cell>
          <cell r="B209" t="str">
            <v>2395</v>
          </cell>
          <cell r="C209" t="str">
            <v>Нефт ва газ ишлаб чикаришни таъмирлаш</v>
          </cell>
        </row>
        <row r="210">
          <cell r="A210" t="str">
            <v>0004555</v>
          </cell>
          <cell r="B210" t="str">
            <v>2398</v>
          </cell>
          <cell r="C210" t="str">
            <v>Бешариктекстил</v>
          </cell>
        </row>
        <row r="211">
          <cell r="A211" t="str">
            <v>0004569</v>
          </cell>
          <cell r="B211" t="str">
            <v>2412</v>
          </cell>
          <cell r="C211" t="str">
            <v>Хайрабод пахта</v>
          </cell>
        </row>
        <row r="212">
          <cell r="A212" t="str">
            <v>0004580</v>
          </cell>
          <cell r="B212" t="str">
            <v>2423</v>
          </cell>
          <cell r="C212" t="str">
            <v>Трест 12</v>
          </cell>
        </row>
        <row r="213">
          <cell r="A213" t="str">
            <v>0004583</v>
          </cell>
          <cell r="B213" t="str">
            <v>2425</v>
          </cell>
          <cell r="C213" t="str">
            <v>Коракул пахта тозалаш</v>
          </cell>
        </row>
        <row r="214">
          <cell r="A214" t="str">
            <v>0004585</v>
          </cell>
          <cell r="B214" t="str">
            <v>2427</v>
          </cell>
          <cell r="C214" t="str">
            <v>Наманган дон махсулотлари</v>
          </cell>
        </row>
        <row r="215">
          <cell r="A215" t="str">
            <v>0004602</v>
          </cell>
          <cell r="B215" t="str">
            <v>2444</v>
          </cell>
          <cell r="C215" t="str">
            <v>Кашкадарё нефтгаз саноат курилиш</v>
          </cell>
        </row>
        <row r="216">
          <cell r="A216" t="str">
            <v>0004607</v>
          </cell>
          <cell r="B216" t="str">
            <v>2449</v>
          </cell>
          <cell r="C216" t="str">
            <v>Ховос дон махсулотлари</v>
          </cell>
        </row>
        <row r="217">
          <cell r="A217" t="str">
            <v>0004624</v>
          </cell>
          <cell r="B217" t="str">
            <v>2466</v>
          </cell>
          <cell r="C217" t="str">
            <v>Тошкент курилиш моллари комбинати</v>
          </cell>
        </row>
        <row r="218">
          <cell r="A218" t="str">
            <v>0004626</v>
          </cell>
          <cell r="B218" t="str">
            <v>2468</v>
          </cell>
          <cell r="C218" t="str">
            <v>Кизилтепа пахта тозалаш</v>
          </cell>
        </row>
        <row r="219">
          <cell r="A219" t="str">
            <v>0004631</v>
          </cell>
          <cell r="B219" t="str">
            <v>2473</v>
          </cell>
          <cell r="C219" t="str">
            <v>Багдод экспериментал-тажриба пахта тозалаш заводи</v>
          </cell>
        </row>
        <row r="220">
          <cell r="A220" t="str">
            <v>0004634</v>
          </cell>
          <cell r="B220" t="str">
            <v>2476</v>
          </cell>
          <cell r="C220" t="str">
            <v>Хоразм дон махсулотлари</v>
          </cell>
        </row>
        <row r="221">
          <cell r="A221" t="str">
            <v>0004639</v>
          </cell>
          <cell r="B221" t="str">
            <v>2481</v>
          </cell>
          <cell r="C221" t="str">
            <v>Гулистон пахта тозалаш</v>
          </cell>
        </row>
        <row r="222">
          <cell r="A222" t="str">
            <v>0004647</v>
          </cell>
          <cell r="B222" t="str">
            <v>2489</v>
          </cell>
          <cell r="C222" t="str">
            <v>Технолог</v>
          </cell>
        </row>
        <row r="223">
          <cell r="A223" t="str">
            <v>0004650</v>
          </cell>
          <cell r="B223" t="str">
            <v>2491</v>
          </cell>
          <cell r="C223" t="str">
            <v>Хатирчи пахта тозалаш</v>
          </cell>
        </row>
        <row r="224">
          <cell r="A224" t="str">
            <v>0004654</v>
          </cell>
          <cell r="B224" t="str">
            <v>2495</v>
          </cell>
          <cell r="C224" t="str">
            <v>Янгикургон пахта</v>
          </cell>
        </row>
        <row r="225">
          <cell r="A225" t="str">
            <v>0004659</v>
          </cell>
          <cell r="B225" t="str">
            <v>2500</v>
          </cell>
          <cell r="C225" t="str">
            <v>Денов вино-арок</v>
          </cell>
        </row>
        <row r="226">
          <cell r="A226" t="str">
            <v>0004676</v>
          </cell>
          <cell r="B226" t="str">
            <v>2516</v>
          </cell>
          <cell r="C226" t="str">
            <v>Боёвут пахта тозалаш</v>
          </cell>
        </row>
        <row r="227">
          <cell r="A227" t="str">
            <v>0004693</v>
          </cell>
          <cell r="B227" t="str">
            <v>2532</v>
          </cell>
          <cell r="C227" t="str">
            <v>Андижон-пахта</v>
          </cell>
        </row>
        <row r="228">
          <cell r="A228" t="str">
            <v>0004694</v>
          </cell>
          <cell r="B228" t="str">
            <v>2533</v>
          </cell>
          <cell r="C228" t="str">
            <v>В.Усмонов номли Шахрихон пахта тозалаш</v>
          </cell>
        </row>
        <row r="229">
          <cell r="A229" t="str">
            <v>0004695</v>
          </cell>
          <cell r="B229" t="str">
            <v>2534</v>
          </cell>
          <cell r="C229" t="str">
            <v>Пойтуг пахта тозалаш</v>
          </cell>
        </row>
        <row r="230">
          <cell r="A230" t="str">
            <v>0004696</v>
          </cell>
          <cell r="B230" t="str">
            <v>2535</v>
          </cell>
          <cell r="C230" t="str">
            <v>Чинобод пахта тозалаш</v>
          </cell>
        </row>
        <row r="231">
          <cell r="A231" t="str">
            <v>0004697</v>
          </cell>
          <cell r="B231" t="str">
            <v>2536</v>
          </cell>
          <cell r="C231" t="str">
            <v>А.Нурматов номли Хужаобод пахта тозалаш</v>
          </cell>
        </row>
        <row r="232">
          <cell r="A232" t="str">
            <v>0004698</v>
          </cell>
          <cell r="B232" t="str">
            <v>2537</v>
          </cell>
          <cell r="C232" t="str">
            <v>Андижон 1-сон пахтани кайта ишлаш</v>
          </cell>
        </row>
        <row r="233">
          <cell r="A233" t="str">
            <v>0004701</v>
          </cell>
          <cell r="B233" t="str">
            <v>2540</v>
          </cell>
          <cell r="C233" t="str">
            <v>Суфикишлок пахта тозалаш</v>
          </cell>
        </row>
        <row r="234">
          <cell r="A234" t="str">
            <v>0004703</v>
          </cell>
          <cell r="B234" t="str">
            <v>2542</v>
          </cell>
          <cell r="C234" t="str">
            <v>Асака-2 тажриба экспериментал пахта тозалаш</v>
          </cell>
        </row>
        <row r="235">
          <cell r="A235" t="str">
            <v>0004737</v>
          </cell>
          <cell r="B235" t="str">
            <v>2576</v>
          </cell>
          <cell r="C235" t="str">
            <v>Сайхунобод пахта тозалаш</v>
          </cell>
        </row>
        <row r="236">
          <cell r="A236" t="str">
            <v>0004738</v>
          </cell>
          <cell r="B236" t="str">
            <v>2577</v>
          </cell>
          <cell r="C236" t="str">
            <v>Кварц</v>
          </cell>
        </row>
        <row r="237">
          <cell r="A237" t="str">
            <v>0004745</v>
          </cell>
          <cell r="B237" t="str">
            <v>2584</v>
          </cell>
          <cell r="C237" t="str">
            <v>Узэлектроаппарат</v>
          </cell>
        </row>
        <row r="238">
          <cell r="A238" t="str">
            <v>0004748</v>
          </cell>
          <cell r="B238" t="str">
            <v>2587</v>
          </cell>
          <cell r="C238" t="str">
            <v>Биокимё</v>
          </cell>
        </row>
        <row r="239">
          <cell r="A239" t="str">
            <v>0004749</v>
          </cell>
          <cell r="B239" t="str">
            <v>2588</v>
          </cell>
          <cell r="C239" t="str">
            <v>Тошкент шахар дори-дармон</v>
          </cell>
        </row>
        <row r="240">
          <cell r="A240" t="str">
            <v>0004751</v>
          </cell>
          <cell r="B240" t="str">
            <v>2590</v>
          </cell>
          <cell r="C240" t="str">
            <v>Муборак нефтгаз монтаж</v>
          </cell>
        </row>
        <row r="241">
          <cell r="A241" t="str">
            <v>0004759</v>
          </cell>
          <cell r="B241" t="str">
            <v>2598</v>
          </cell>
          <cell r="C241" t="str">
            <v>Дойче Кабел АГ Ташкент</v>
          </cell>
        </row>
        <row r="242">
          <cell r="A242" t="str">
            <v>0004766</v>
          </cell>
          <cell r="B242" t="str">
            <v>2605</v>
          </cell>
          <cell r="C242" t="str">
            <v>Газавтоматика</v>
          </cell>
        </row>
        <row r="243">
          <cell r="A243" t="str">
            <v>0004767</v>
          </cell>
          <cell r="B243" t="str">
            <v>2606</v>
          </cell>
          <cell r="C243" t="str">
            <v>Учтепа пахта тозалаш</v>
          </cell>
        </row>
        <row r="244">
          <cell r="A244" t="str">
            <v>0004768</v>
          </cell>
          <cell r="B244" t="str">
            <v>2607</v>
          </cell>
          <cell r="C244" t="str">
            <v>Даштобод пахта тозалаш</v>
          </cell>
        </row>
        <row r="245">
          <cell r="A245" t="str">
            <v>0004794</v>
          </cell>
          <cell r="B245" t="str">
            <v>2633</v>
          </cell>
          <cell r="C245" t="str">
            <v>Элликкалъа олтин толаси</v>
          </cell>
        </row>
        <row r="246">
          <cell r="A246" t="str">
            <v>0004804</v>
          </cell>
          <cell r="B246" t="str">
            <v>2643</v>
          </cell>
          <cell r="C246" t="str">
            <v>Камаши дон кабул килиш</v>
          </cell>
        </row>
        <row r="247">
          <cell r="A247" t="str">
            <v>0004807</v>
          </cell>
          <cell r="B247" t="str">
            <v>2646</v>
          </cell>
          <cell r="C247" t="str">
            <v>Октош-дон</v>
          </cell>
        </row>
        <row r="248">
          <cell r="A248" t="str">
            <v>0004810</v>
          </cell>
          <cell r="B248" t="str">
            <v>2649</v>
          </cell>
          <cell r="C248" t="str">
            <v>Камаши пахта тозалаш</v>
          </cell>
        </row>
        <row r="249">
          <cell r="A249" t="str">
            <v>0004817</v>
          </cell>
          <cell r="B249" t="str">
            <v>2656</v>
          </cell>
          <cell r="C249" t="str">
            <v>Музработ пахта</v>
          </cell>
        </row>
        <row r="250">
          <cell r="A250" t="str">
            <v>0004823</v>
          </cell>
          <cell r="B250" t="str">
            <v>2662</v>
          </cell>
          <cell r="C250" t="str">
            <v>Фаргона ёг-мой</v>
          </cell>
        </row>
        <row r="251">
          <cell r="A251" t="str">
            <v>0004824</v>
          </cell>
          <cell r="B251" t="str">
            <v>2663</v>
          </cell>
          <cell r="C251" t="str">
            <v>Тошкурилиштранс</v>
          </cell>
        </row>
        <row r="252">
          <cell r="A252" t="str">
            <v>0004826</v>
          </cell>
          <cell r="B252" t="str">
            <v>2665</v>
          </cell>
          <cell r="C252" t="str">
            <v>Узун пахта тозалаш</v>
          </cell>
        </row>
        <row r="253">
          <cell r="A253" t="str">
            <v>0004831</v>
          </cell>
          <cell r="B253" t="str">
            <v>2670</v>
          </cell>
          <cell r="C253" t="str">
            <v>Коракул дон махсулотлари</v>
          </cell>
        </row>
        <row r="254">
          <cell r="A254" t="str">
            <v>0004833</v>
          </cell>
          <cell r="B254" t="str">
            <v>2672</v>
          </cell>
          <cell r="C254" t="str">
            <v>Учкургон-ёг</v>
          </cell>
        </row>
        <row r="255">
          <cell r="A255" t="str">
            <v>0004844</v>
          </cell>
          <cell r="B255" t="str">
            <v>2683</v>
          </cell>
          <cell r="C255" t="str">
            <v>Учкургон дон махсулотлари</v>
          </cell>
        </row>
        <row r="256">
          <cell r="A256" t="str">
            <v>0004857</v>
          </cell>
          <cell r="B256" t="str">
            <v>2696</v>
          </cell>
          <cell r="C256" t="str">
            <v>Альфа груп</v>
          </cell>
        </row>
        <row r="257">
          <cell r="A257" t="str">
            <v>0004859</v>
          </cell>
          <cell r="B257" t="str">
            <v>2698</v>
          </cell>
          <cell r="C257" t="str">
            <v>Тошкент дон махсулотлари</v>
          </cell>
        </row>
        <row r="258">
          <cell r="A258" t="str">
            <v>0004869</v>
          </cell>
          <cell r="B258" t="str">
            <v>2708</v>
          </cell>
          <cell r="C258" t="str">
            <v>Жиззах марказий дехкон бозори</v>
          </cell>
        </row>
        <row r="259">
          <cell r="A259" t="str">
            <v>0004919</v>
          </cell>
          <cell r="B259" t="str">
            <v>2758</v>
          </cell>
          <cell r="C259" t="str">
            <v>Жума элеватори</v>
          </cell>
        </row>
        <row r="260">
          <cell r="A260" t="str">
            <v>0004928</v>
          </cell>
          <cell r="B260" t="str">
            <v>2767</v>
          </cell>
          <cell r="C260" t="str">
            <v>Узнефтгаз информатика</v>
          </cell>
        </row>
        <row r="261">
          <cell r="A261" t="str">
            <v>0004955</v>
          </cell>
          <cell r="B261" t="str">
            <v>2794</v>
          </cell>
          <cell r="C261" t="str">
            <v>Шовот дон махсулотлари</v>
          </cell>
        </row>
        <row r="262">
          <cell r="A262" t="str">
            <v>0004956</v>
          </cell>
          <cell r="B262" t="str">
            <v>2795</v>
          </cell>
          <cell r="C262" t="str">
            <v>Хонка дон махсулотлари</v>
          </cell>
        </row>
        <row r="263">
          <cell r="A263" t="str">
            <v>0004957</v>
          </cell>
          <cell r="B263" t="str">
            <v>2796</v>
          </cell>
          <cell r="C263" t="str">
            <v>Янгиарик пахта тозалаш</v>
          </cell>
        </row>
        <row r="264">
          <cell r="A264" t="str">
            <v>0004960</v>
          </cell>
          <cell r="B264" t="str">
            <v>2799</v>
          </cell>
          <cell r="C264" t="str">
            <v>Юггазстрой</v>
          </cell>
        </row>
        <row r="265">
          <cell r="A265" t="str">
            <v>0004964</v>
          </cell>
          <cell r="B265" t="str">
            <v>2803</v>
          </cell>
          <cell r="C265" t="str">
            <v>Норинтекс</v>
          </cell>
        </row>
        <row r="266">
          <cell r="A266" t="str">
            <v>0004970</v>
          </cell>
          <cell r="B266" t="str">
            <v>2809</v>
          </cell>
          <cell r="C266" t="str">
            <v>Тошкент вино комбинати</v>
          </cell>
        </row>
        <row r="267">
          <cell r="A267" t="str">
            <v>0004979</v>
          </cell>
          <cell r="B267" t="str">
            <v>2818</v>
          </cell>
          <cell r="C267" t="str">
            <v>Гиждувон пахта тозалаш</v>
          </cell>
        </row>
        <row r="268">
          <cell r="A268" t="str">
            <v>0004981</v>
          </cell>
          <cell r="B268" t="str">
            <v>2820</v>
          </cell>
          <cell r="C268" t="str">
            <v>Богот-дон</v>
          </cell>
        </row>
        <row r="269">
          <cell r="A269" t="str">
            <v>0004983</v>
          </cell>
          <cell r="B269" t="str">
            <v>2822</v>
          </cell>
          <cell r="C269" t="str">
            <v>Зирабулок пахта заводи</v>
          </cell>
        </row>
        <row r="270">
          <cell r="A270" t="str">
            <v>0004985</v>
          </cell>
          <cell r="B270" t="str">
            <v>2824</v>
          </cell>
          <cell r="C270" t="str">
            <v>Бахт пахта тозалаш</v>
          </cell>
        </row>
        <row r="271">
          <cell r="A271" t="str">
            <v>0004987</v>
          </cell>
          <cell r="B271" t="str">
            <v>2826</v>
          </cell>
          <cell r="C271" t="str">
            <v>Хонка пахта тозалаш</v>
          </cell>
        </row>
        <row r="272">
          <cell r="A272" t="str">
            <v>0004989</v>
          </cell>
          <cell r="B272" t="str">
            <v>2828</v>
          </cell>
          <cell r="C272" t="str">
            <v>Шовот пахта тозалаш</v>
          </cell>
        </row>
        <row r="273">
          <cell r="A273" t="str">
            <v>0004992</v>
          </cell>
          <cell r="B273" t="str">
            <v>2831</v>
          </cell>
          <cell r="C273" t="str">
            <v>Хазорасп пахта тозалаш</v>
          </cell>
        </row>
        <row r="274">
          <cell r="A274" t="str">
            <v>0004994</v>
          </cell>
          <cell r="B274" t="str">
            <v>2833</v>
          </cell>
          <cell r="C274" t="str">
            <v>Кушкупир пахта тозалаш</v>
          </cell>
        </row>
        <row r="275">
          <cell r="A275" t="str">
            <v>0005003</v>
          </cell>
          <cell r="B275" t="str">
            <v>2842</v>
          </cell>
          <cell r="C275" t="str">
            <v>Узбекистон пахта тозалаш заводи</v>
          </cell>
        </row>
        <row r="276">
          <cell r="A276" t="str">
            <v>0005006</v>
          </cell>
          <cell r="B276" t="str">
            <v>2845</v>
          </cell>
          <cell r="C276" t="str">
            <v>Бекободцемент</v>
          </cell>
        </row>
        <row r="277">
          <cell r="A277" t="str">
            <v>0005007</v>
          </cell>
          <cell r="B277" t="str">
            <v>2846</v>
          </cell>
          <cell r="C277" t="str">
            <v>2-Тажриба синов-механика заводи</v>
          </cell>
        </row>
        <row r="278">
          <cell r="A278" t="str">
            <v>0005009</v>
          </cell>
          <cell r="B278" t="str">
            <v>2848</v>
          </cell>
          <cell r="C278" t="str">
            <v>Мебел</v>
          </cell>
        </row>
        <row r="279">
          <cell r="A279" t="str">
            <v>0005010</v>
          </cell>
          <cell r="B279" t="str">
            <v>2849</v>
          </cell>
          <cell r="C279" t="str">
            <v>Сергели-Автотехсервис</v>
          </cell>
        </row>
        <row r="280">
          <cell r="A280" t="str">
            <v>0005018</v>
          </cell>
          <cell r="B280" t="str">
            <v>2857</v>
          </cell>
          <cell r="C280" t="str">
            <v>Нефт таъминот</v>
          </cell>
        </row>
        <row r="281">
          <cell r="A281" t="str">
            <v>0005022</v>
          </cell>
          <cell r="B281" t="str">
            <v>2861</v>
          </cell>
          <cell r="C281" t="str">
            <v>Чирчик трансформатор заводи</v>
          </cell>
        </row>
        <row r="282">
          <cell r="A282" t="str">
            <v>0005023</v>
          </cell>
          <cell r="B282" t="str">
            <v>2862</v>
          </cell>
          <cell r="C282" t="str">
            <v>Узогирсаноатлойиха институти</v>
          </cell>
        </row>
        <row r="283">
          <cell r="A283" t="str">
            <v>0005027</v>
          </cell>
          <cell r="B283" t="str">
            <v>2866</v>
          </cell>
          <cell r="C283" t="str">
            <v>Капитал сугурта</v>
          </cell>
        </row>
        <row r="284">
          <cell r="A284" t="str">
            <v>0005031</v>
          </cell>
          <cell r="B284" t="str">
            <v>2870</v>
          </cell>
          <cell r="C284" t="str">
            <v>Гурлан пахта тозалаш</v>
          </cell>
        </row>
        <row r="285">
          <cell r="A285" t="str">
            <v>0005035</v>
          </cell>
          <cell r="B285" t="str">
            <v>2874</v>
          </cell>
          <cell r="C285" t="str">
            <v>Кизилтепа ун заводи</v>
          </cell>
        </row>
        <row r="286">
          <cell r="A286" t="str">
            <v>0005038</v>
          </cell>
          <cell r="B286" t="str">
            <v>2877</v>
          </cell>
          <cell r="C286" t="str">
            <v>Учкургон пахта тозалаш</v>
          </cell>
        </row>
        <row r="287">
          <cell r="A287" t="str">
            <v>0005042</v>
          </cell>
          <cell r="B287" t="str">
            <v>2881</v>
          </cell>
          <cell r="C287" t="str">
            <v>Митан пахта заводи</v>
          </cell>
        </row>
        <row r="288">
          <cell r="A288" t="str">
            <v>0005046</v>
          </cell>
          <cell r="B288" t="str">
            <v>2885</v>
          </cell>
          <cell r="C288" t="str">
            <v>Дустлик пахта тозалаш</v>
          </cell>
        </row>
        <row r="289">
          <cell r="A289" t="str">
            <v>0005048</v>
          </cell>
          <cell r="B289" t="str">
            <v>2887</v>
          </cell>
          <cell r="C289" t="str">
            <v>Пахтакор пахта тозалаш</v>
          </cell>
        </row>
        <row r="290">
          <cell r="A290" t="str">
            <v>0005050</v>
          </cell>
          <cell r="B290" t="str">
            <v>2889</v>
          </cell>
          <cell r="C290" t="str">
            <v>Зафаробод пахта тозалаш</v>
          </cell>
        </row>
        <row r="291">
          <cell r="A291" t="str">
            <v>0005061</v>
          </cell>
          <cell r="B291" t="str">
            <v>2900</v>
          </cell>
          <cell r="C291" t="str">
            <v>Кизилкумцемент</v>
          </cell>
        </row>
        <row r="292">
          <cell r="A292" t="str">
            <v>0005066</v>
          </cell>
          <cell r="B292" t="str">
            <v>2905</v>
          </cell>
          <cell r="C292" t="str">
            <v>Сурхондарё дон махсулотлари</v>
          </cell>
        </row>
        <row r="293">
          <cell r="A293" t="str">
            <v>0005077</v>
          </cell>
          <cell r="B293" t="str">
            <v>2914</v>
          </cell>
          <cell r="C293" t="str">
            <v>Подъемник</v>
          </cell>
        </row>
        <row r="294">
          <cell r="A294" t="str">
            <v>0005079</v>
          </cell>
          <cell r="B294" t="str">
            <v>2916</v>
          </cell>
          <cell r="C294" t="str">
            <v>Узэлектротерм</v>
          </cell>
        </row>
        <row r="295">
          <cell r="A295" t="str">
            <v>0005096</v>
          </cell>
          <cell r="B295" t="str">
            <v>2932</v>
          </cell>
          <cell r="C295" t="str">
            <v>Делта-курма</v>
          </cell>
        </row>
        <row r="296">
          <cell r="A296" t="str">
            <v>0005101</v>
          </cell>
          <cell r="B296" t="str">
            <v>2937</v>
          </cell>
          <cell r="C296" t="str">
            <v>Янгибозор пахта тозалаш</v>
          </cell>
        </row>
        <row r="297">
          <cell r="A297" t="str">
            <v>0005109</v>
          </cell>
          <cell r="B297" t="str">
            <v>2945</v>
          </cell>
          <cell r="C297" t="str">
            <v>Марказлашган Республика таъминот базаси</v>
          </cell>
        </row>
        <row r="298">
          <cell r="A298" t="str">
            <v>0005132</v>
          </cell>
          <cell r="B298" t="str">
            <v>2968</v>
          </cell>
          <cell r="C298" t="str">
            <v>Бухоро газ саноат курилиш</v>
          </cell>
        </row>
        <row r="299">
          <cell r="A299" t="str">
            <v>0005141</v>
          </cell>
          <cell r="B299" t="str">
            <v>2977</v>
          </cell>
          <cell r="C299" t="str">
            <v>Наманганмаш</v>
          </cell>
        </row>
        <row r="300">
          <cell r="A300" t="str">
            <v>0005156</v>
          </cell>
          <cell r="B300" t="str">
            <v>2992</v>
          </cell>
          <cell r="C300" t="str">
            <v>Симург</v>
          </cell>
        </row>
        <row r="301">
          <cell r="A301" t="str">
            <v>0005158</v>
          </cell>
          <cell r="B301" t="str">
            <v>5410</v>
          </cell>
          <cell r="C301" t="str">
            <v>Уздонмахсулот</v>
          </cell>
        </row>
        <row r="302">
          <cell r="A302" t="str">
            <v>0005163</v>
          </cell>
          <cell r="B302" t="str">
            <v>2998</v>
          </cell>
          <cell r="C302" t="str">
            <v>Шофиркон пахта тозалаш</v>
          </cell>
        </row>
        <row r="303">
          <cell r="A303" t="str">
            <v>0005166</v>
          </cell>
          <cell r="B303" t="str">
            <v>3000</v>
          </cell>
          <cell r="C303" t="str">
            <v>Когон олтин тола</v>
          </cell>
        </row>
        <row r="304">
          <cell r="A304" t="str">
            <v>0005188</v>
          </cell>
          <cell r="B304" t="str">
            <v>3022</v>
          </cell>
          <cell r="C304" t="str">
            <v>Когон дон махсулотлари</v>
          </cell>
        </row>
        <row r="305">
          <cell r="A305" t="str">
            <v>0005202</v>
          </cell>
          <cell r="B305" t="str">
            <v>3036</v>
          </cell>
          <cell r="C305" t="str">
            <v>Косон ёг-экстракция</v>
          </cell>
        </row>
        <row r="306">
          <cell r="A306" t="str">
            <v>0005205</v>
          </cell>
          <cell r="B306" t="str">
            <v>3039</v>
          </cell>
          <cell r="C306" t="str">
            <v>Амударё пахта тозалаш</v>
          </cell>
        </row>
        <row r="307">
          <cell r="A307" t="str">
            <v>0005208</v>
          </cell>
          <cell r="B307" t="str">
            <v>3042</v>
          </cell>
          <cell r="C307" t="str">
            <v>Шеробод пахта</v>
          </cell>
        </row>
        <row r="308">
          <cell r="A308" t="str">
            <v>0005221</v>
          </cell>
          <cell r="B308" t="str">
            <v>3055</v>
          </cell>
          <cell r="C308" t="str">
            <v>Асака ёг</v>
          </cell>
        </row>
        <row r="309">
          <cell r="A309" t="str">
            <v>0005222</v>
          </cell>
          <cell r="B309" t="str">
            <v>3056</v>
          </cell>
          <cell r="C309" t="str">
            <v>Турон</v>
          </cell>
        </row>
        <row r="310">
          <cell r="A310" t="str">
            <v>0005247</v>
          </cell>
          <cell r="B310" t="str">
            <v>3081</v>
          </cell>
          <cell r="C310" t="str">
            <v>Богот пахта тозалаш</v>
          </cell>
        </row>
        <row r="311">
          <cell r="A311" t="str">
            <v>0005264</v>
          </cell>
          <cell r="B311" t="str">
            <v>3098</v>
          </cell>
          <cell r="C311" t="str">
            <v>Бухоро нефтгаз автонакл</v>
          </cell>
        </row>
        <row r="312">
          <cell r="A312" t="str">
            <v>0005281</v>
          </cell>
          <cell r="B312" t="str">
            <v>3115</v>
          </cell>
          <cell r="C312" t="str">
            <v>Бухоро пахта</v>
          </cell>
        </row>
        <row r="313">
          <cell r="A313" t="str">
            <v>0005324</v>
          </cell>
          <cell r="B313" t="str">
            <v>3157</v>
          </cell>
          <cell r="C313" t="str">
            <v>Гидропроект</v>
          </cell>
        </row>
        <row r="314">
          <cell r="A314" t="str">
            <v>0005328</v>
          </cell>
          <cell r="B314" t="str">
            <v>3161</v>
          </cell>
          <cell r="C314" t="str">
            <v>Ангор пахта</v>
          </cell>
        </row>
        <row r="315">
          <cell r="A315" t="str">
            <v>0005331</v>
          </cell>
          <cell r="B315" t="str">
            <v>3164</v>
          </cell>
          <cell r="C315" t="str">
            <v>Зиёвуддин толаси</v>
          </cell>
        </row>
        <row r="316">
          <cell r="A316" t="str">
            <v>0005335</v>
          </cell>
          <cell r="B316" t="str">
            <v>3168</v>
          </cell>
          <cell r="C316" t="str">
            <v>Каттакургон пахта заводи</v>
          </cell>
        </row>
        <row r="317">
          <cell r="A317" t="str">
            <v>0005338</v>
          </cell>
          <cell r="B317" t="str">
            <v>3171</v>
          </cell>
          <cell r="C317" t="str">
            <v>Челак пахта тозалаш заводи</v>
          </cell>
        </row>
        <row r="318">
          <cell r="A318" t="str">
            <v>0005339</v>
          </cell>
          <cell r="B318" t="str">
            <v>3172</v>
          </cell>
          <cell r="C318" t="str">
            <v>Сардоба пахта тозалаш</v>
          </cell>
        </row>
        <row r="319">
          <cell r="A319" t="str">
            <v>0005358</v>
          </cell>
          <cell r="B319" t="str">
            <v>3191</v>
          </cell>
          <cell r="C319" t="str">
            <v>Аланга</v>
          </cell>
        </row>
        <row r="320">
          <cell r="A320" t="str">
            <v>0005366</v>
          </cell>
          <cell r="B320" t="str">
            <v>3199</v>
          </cell>
          <cell r="C320" t="str">
            <v>Асака дон махсулотлари</v>
          </cell>
        </row>
        <row r="321">
          <cell r="A321" t="str">
            <v>0005381</v>
          </cell>
          <cell r="B321" t="str">
            <v>3214</v>
          </cell>
          <cell r="C321" t="str">
            <v>Кашкадарё автотеххизмат</v>
          </cell>
        </row>
        <row r="322">
          <cell r="A322" t="str">
            <v>0005388</v>
          </cell>
          <cell r="B322" t="str">
            <v>3221</v>
          </cell>
          <cell r="C322" t="str">
            <v>Самарканд дон махсулотлари</v>
          </cell>
        </row>
        <row r="323">
          <cell r="A323" t="str">
            <v>0005423</v>
          </cell>
          <cell r="B323" t="str">
            <v>3256</v>
          </cell>
          <cell r="C323" t="str">
            <v>Муборак нефтгаз транс</v>
          </cell>
        </row>
        <row r="324">
          <cell r="A324" t="str">
            <v>0005424</v>
          </cell>
          <cell r="B324" t="str">
            <v>3257</v>
          </cell>
          <cell r="C324" t="str">
            <v>Кашкадарё нефт-газ курилиш ва таъмирлаш</v>
          </cell>
        </row>
        <row r="325">
          <cell r="A325" t="str">
            <v>0005427</v>
          </cell>
          <cell r="B325" t="str">
            <v>3260</v>
          </cell>
          <cell r="C325" t="str">
            <v>Наманган-автотеххизмат</v>
          </cell>
        </row>
        <row r="326">
          <cell r="A326" t="str">
            <v>0005429</v>
          </cell>
          <cell r="B326" t="str">
            <v>3262</v>
          </cell>
          <cell r="C326" t="str">
            <v>Наманганвино</v>
          </cell>
        </row>
        <row r="327">
          <cell r="A327" t="str">
            <v>0005434</v>
          </cell>
          <cell r="B327" t="str">
            <v>3267</v>
          </cell>
          <cell r="C327" t="str">
            <v>Навои автотеххизмат</v>
          </cell>
        </row>
        <row r="328">
          <cell r="A328" t="str">
            <v>0005435</v>
          </cell>
          <cell r="B328" t="str">
            <v>3268</v>
          </cell>
          <cell r="C328" t="str">
            <v>Тошкент универмаги</v>
          </cell>
        </row>
        <row r="329">
          <cell r="A329" t="str">
            <v>0005440</v>
          </cell>
          <cell r="B329" t="str">
            <v>3273</v>
          </cell>
          <cell r="C329" t="str">
            <v>Узпаравтотранс</v>
          </cell>
        </row>
        <row r="330">
          <cell r="A330" t="str">
            <v>0005441</v>
          </cell>
          <cell r="B330" t="str">
            <v>3274</v>
          </cell>
          <cell r="C330" t="str">
            <v>Бухоро таьмирлаш механика заводи</v>
          </cell>
        </row>
        <row r="331">
          <cell r="A331" t="str">
            <v>0005447</v>
          </cell>
          <cell r="B331" t="str">
            <v>3278</v>
          </cell>
          <cell r="C331" t="str">
            <v>Еростигаз</v>
          </cell>
        </row>
        <row r="332">
          <cell r="A332" t="str">
            <v>0005483</v>
          </cell>
          <cell r="B332" t="str">
            <v>3314</v>
          </cell>
          <cell r="C332" t="str">
            <v>Андижон дон махсулот</v>
          </cell>
        </row>
        <row r="333">
          <cell r="A333" t="str">
            <v>0005491</v>
          </cell>
          <cell r="B333" t="str">
            <v>3322</v>
          </cell>
          <cell r="C333" t="str">
            <v>Зарбдор элеватори</v>
          </cell>
        </row>
        <row r="334">
          <cell r="A334" t="str">
            <v>0005493</v>
          </cell>
          <cell r="B334" t="str">
            <v>3324</v>
          </cell>
          <cell r="C334" t="str">
            <v>Дустлик дон махсулотлари</v>
          </cell>
        </row>
        <row r="335">
          <cell r="A335" t="str">
            <v>0005506</v>
          </cell>
          <cell r="B335" t="str">
            <v>3337</v>
          </cell>
          <cell r="C335" t="str">
            <v>Реле ва автоматика</v>
          </cell>
        </row>
        <row r="336">
          <cell r="A336" t="str">
            <v>0005513</v>
          </cell>
          <cell r="B336" t="str">
            <v>3344</v>
          </cell>
          <cell r="C336" t="str">
            <v>Электр тармок курилиш</v>
          </cell>
        </row>
        <row r="337">
          <cell r="A337" t="str">
            <v>0005517</v>
          </cell>
          <cell r="B337" t="str">
            <v>3348</v>
          </cell>
          <cell r="C337" t="str">
            <v>Трастбанк</v>
          </cell>
        </row>
        <row r="338">
          <cell r="A338" t="str">
            <v>0005519</v>
          </cell>
          <cell r="B338" t="str">
            <v>3350</v>
          </cell>
          <cell r="C338" t="str">
            <v>Халкабад мамиги</v>
          </cell>
        </row>
        <row r="339">
          <cell r="A339" t="str">
            <v>0005520</v>
          </cell>
          <cell r="B339" t="str">
            <v>3351</v>
          </cell>
          <cell r="C339" t="str">
            <v>Каракалпак автотеххизмет</v>
          </cell>
        </row>
        <row r="340">
          <cell r="A340" t="str">
            <v>0005522</v>
          </cell>
          <cell r="B340" t="str">
            <v>3353</v>
          </cell>
          <cell r="C340" t="str">
            <v>Беруни пахта тозалаш заводи</v>
          </cell>
        </row>
        <row r="341">
          <cell r="A341" t="str">
            <v>0005534</v>
          </cell>
          <cell r="B341" t="str">
            <v>3365</v>
          </cell>
          <cell r="C341" t="str">
            <v>Сурхондарё автотеххизмат</v>
          </cell>
        </row>
        <row r="342">
          <cell r="A342" t="str">
            <v>0005576</v>
          </cell>
          <cell r="B342" t="str">
            <v>3400</v>
          </cell>
          <cell r="C342" t="str">
            <v>Пахтаобод пахта тозалаш</v>
          </cell>
        </row>
        <row r="343">
          <cell r="A343" t="str">
            <v>0005577</v>
          </cell>
          <cell r="B343" t="str">
            <v>3401</v>
          </cell>
          <cell r="C343" t="str">
            <v>Сирдарё вино</v>
          </cell>
        </row>
        <row r="344">
          <cell r="A344" t="str">
            <v>0005598</v>
          </cell>
          <cell r="B344" t="str">
            <v>3421</v>
          </cell>
          <cell r="C344" t="str">
            <v>Ок олтин дон махсулотлари</v>
          </cell>
        </row>
        <row r="345">
          <cell r="A345" t="str">
            <v>0005602</v>
          </cell>
          <cell r="B345" t="str">
            <v>3425</v>
          </cell>
          <cell r="C345" t="str">
            <v>Жомбой дон махсулотлари</v>
          </cell>
        </row>
        <row r="346">
          <cell r="A346" t="str">
            <v>0005621</v>
          </cell>
          <cell r="B346" t="str">
            <v>3444</v>
          </cell>
          <cell r="C346" t="str">
            <v>Турткул ок олтини</v>
          </cell>
        </row>
        <row r="347">
          <cell r="A347" t="str">
            <v>0005645</v>
          </cell>
          <cell r="B347" t="str">
            <v>3468</v>
          </cell>
          <cell r="C347" t="str">
            <v>Интер-Транс-Сервис</v>
          </cell>
        </row>
        <row r="348">
          <cell r="A348" t="str">
            <v>0005650</v>
          </cell>
          <cell r="B348" t="str">
            <v>3473</v>
          </cell>
          <cell r="C348" t="str">
            <v>Кашкадарё технологик транспорт</v>
          </cell>
        </row>
        <row r="349">
          <cell r="A349" t="str">
            <v>0005670</v>
          </cell>
          <cell r="B349" t="str">
            <v>3493</v>
          </cell>
          <cell r="C349" t="str">
            <v>Самарканд автотеххизмат</v>
          </cell>
        </row>
        <row r="350">
          <cell r="A350" t="str">
            <v>0005674</v>
          </cell>
          <cell r="B350" t="str">
            <v>3497</v>
          </cell>
          <cell r="C350" t="str">
            <v>Ховренко номидаги Самарканд вино комбинати</v>
          </cell>
        </row>
        <row r="351">
          <cell r="A351" t="str">
            <v>0005678</v>
          </cell>
          <cell r="B351" t="str">
            <v>3501</v>
          </cell>
          <cell r="C351" t="str">
            <v>Богот автохизмат</v>
          </cell>
        </row>
        <row r="352">
          <cell r="A352" t="str">
            <v>0005690</v>
          </cell>
          <cell r="B352" t="str">
            <v>3513</v>
          </cell>
          <cell r="C352" t="str">
            <v>Автокомпонент</v>
          </cell>
        </row>
        <row r="353">
          <cell r="A353" t="str">
            <v>0005700</v>
          </cell>
          <cell r="B353" t="str">
            <v>3523</v>
          </cell>
          <cell r="C353" t="str">
            <v>Махсус электр тармок курилиш</v>
          </cell>
        </row>
        <row r="354">
          <cell r="A354" t="str">
            <v>0005711</v>
          </cell>
          <cell r="B354" t="str">
            <v>3534</v>
          </cell>
          <cell r="C354" t="str">
            <v>Узкабель</v>
          </cell>
        </row>
        <row r="355">
          <cell r="A355" t="str">
            <v>0005725</v>
          </cell>
          <cell r="B355" t="str">
            <v>3547</v>
          </cell>
          <cell r="C355" t="str">
            <v>Галла-Алтег</v>
          </cell>
        </row>
        <row r="356">
          <cell r="A356" t="str">
            <v>0005733</v>
          </cell>
          <cell r="B356" t="str">
            <v>3553</v>
          </cell>
          <cell r="C356" t="str">
            <v>Турон банк</v>
          </cell>
        </row>
        <row r="357">
          <cell r="A357" t="str">
            <v>0005734</v>
          </cell>
          <cell r="B357" t="str">
            <v>3554</v>
          </cell>
          <cell r="C357" t="str">
            <v>Мадад</v>
          </cell>
        </row>
        <row r="358">
          <cell r="A358" t="str">
            <v>0005746</v>
          </cell>
          <cell r="B358" t="str">
            <v>3563</v>
          </cell>
          <cell r="C358" t="str">
            <v>Накл газ махсус курилиш</v>
          </cell>
        </row>
        <row r="359">
          <cell r="A359" t="str">
            <v>0005765</v>
          </cell>
          <cell r="B359" t="str">
            <v>3582</v>
          </cell>
          <cell r="C359" t="str">
            <v>Узпаркурилиш</v>
          </cell>
        </row>
        <row r="360">
          <cell r="A360" t="str">
            <v>0005766</v>
          </cell>
          <cell r="B360" t="str">
            <v>3583</v>
          </cell>
          <cell r="C360" t="str">
            <v>Нефтгазтадкикот</v>
          </cell>
        </row>
        <row r="361">
          <cell r="A361" t="str">
            <v>0005785</v>
          </cell>
          <cell r="B361" t="str">
            <v>3602</v>
          </cell>
          <cell r="C361" t="str">
            <v>Хужаобод технологик транспорт бошкармаси</v>
          </cell>
        </row>
        <row r="362">
          <cell r="A362" t="str">
            <v>0005786</v>
          </cell>
          <cell r="B362" t="str">
            <v>3603</v>
          </cell>
          <cell r="C362" t="str">
            <v>Андижон ёг-мой</v>
          </cell>
        </row>
        <row r="363">
          <cell r="A363" t="str">
            <v>0005788</v>
          </cell>
          <cell r="B363" t="str">
            <v>3605</v>
          </cell>
          <cell r="C363" t="str">
            <v>Шахрихон-Лада</v>
          </cell>
        </row>
        <row r="364">
          <cell r="A364" t="str">
            <v>0005794</v>
          </cell>
          <cell r="B364" t="str">
            <v>3611</v>
          </cell>
          <cell r="C364" t="str">
            <v>Самарканд бургу асбоби</v>
          </cell>
        </row>
        <row r="365">
          <cell r="A365" t="str">
            <v>0005820</v>
          </cell>
          <cell r="B365" t="str">
            <v>3626</v>
          </cell>
          <cell r="C365" t="str">
            <v>Автотеххизмат Тошкент худудий компанияси</v>
          </cell>
        </row>
        <row r="366">
          <cell r="A366" t="str">
            <v>0005822</v>
          </cell>
          <cell r="B366" t="str">
            <v>3627</v>
          </cell>
          <cell r="C366" t="str">
            <v>Узбекнефтгаз</v>
          </cell>
        </row>
        <row r="367">
          <cell r="A367" t="str">
            <v>0005831</v>
          </cell>
          <cell r="B367" t="str">
            <v>3634</v>
          </cell>
          <cell r="C367" t="str">
            <v>Узавтотеххизмат акциядорлик бирлашмаси</v>
          </cell>
        </row>
        <row r="368">
          <cell r="A368" t="str">
            <v>0005838</v>
          </cell>
          <cell r="B368" t="str">
            <v>3639</v>
          </cell>
          <cell r="C368" t="str">
            <v>Далварзин пахта тозалаш заводи</v>
          </cell>
        </row>
        <row r="369">
          <cell r="A369" t="str">
            <v>0005850</v>
          </cell>
          <cell r="B369" t="str">
            <v>3647</v>
          </cell>
          <cell r="C369" t="str">
            <v>Янги бозор дехкон бозори</v>
          </cell>
        </row>
        <row r="370">
          <cell r="A370" t="str">
            <v>0005882</v>
          </cell>
          <cell r="B370" t="str">
            <v>3673</v>
          </cell>
          <cell r="C370" t="str">
            <v>Ташгипрогор</v>
          </cell>
        </row>
        <row r="371">
          <cell r="A371" t="str">
            <v>0005909</v>
          </cell>
          <cell r="B371" t="str">
            <v>3696</v>
          </cell>
          <cell r="C371" t="str">
            <v>Андижон автотеххизмат</v>
          </cell>
        </row>
        <row r="372">
          <cell r="A372" t="str">
            <v>0005910</v>
          </cell>
          <cell r="B372" t="str">
            <v>3697</v>
          </cell>
          <cell r="C372" t="str">
            <v>Бухоро автотеххизмат</v>
          </cell>
        </row>
        <row r="373">
          <cell r="A373" t="str">
            <v>0005924</v>
          </cell>
          <cell r="B373" t="str">
            <v>3710</v>
          </cell>
          <cell r="C373" t="str">
            <v>Гозгон мармар</v>
          </cell>
        </row>
        <row r="374">
          <cell r="A374" t="str">
            <v>0005931</v>
          </cell>
          <cell r="B374" t="str">
            <v>3716</v>
          </cell>
          <cell r="C374" t="str">
            <v>Урганчкорммаш</v>
          </cell>
        </row>
        <row r="375">
          <cell r="A375" t="str">
            <v>0005938</v>
          </cell>
          <cell r="B375" t="str">
            <v>3722</v>
          </cell>
          <cell r="C375" t="str">
            <v>Фаргона автотеххизмат</v>
          </cell>
        </row>
        <row r="376">
          <cell r="A376" t="str">
            <v>0005942</v>
          </cell>
          <cell r="B376" t="str">
            <v>3726</v>
          </cell>
          <cell r="C376" t="str">
            <v>Махсус энерго газ</v>
          </cell>
        </row>
        <row r="377">
          <cell r="A377" t="str">
            <v>0005945</v>
          </cell>
          <cell r="B377" t="str">
            <v>3729</v>
          </cell>
          <cell r="C377" t="str">
            <v>Хоразм автотеххизмат</v>
          </cell>
        </row>
        <row r="378">
          <cell r="A378" t="str">
            <v>0005972</v>
          </cell>
          <cell r="B378" t="str">
            <v>3750</v>
          </cell>
          <cell r="C378" t="str">
            <v>Олой дехкон бозори</v>
          </cell>
        </row>
        <row r="379">
          <cell r="A379" t="str">
            <v>0005973</v>
          </cell>
          <cell r="B379" t="str">
            <v>3751</v>
          </cell>
          <cell r="C379" t="str">
            <v>Куйлик дехкон бозори</v>
          </cell>
        </row>
        <row r="380">
          <cell r="A380" t="str">
            <v>0005975</v>
          </cell>
          <cell r="B380" t="str">
            <v>3753</v>
          </cell>
          <cell r="C380" t="str">
            <v>Фарход дехкон бозори</v>
          </cell>
        </row>
        <row r="381">
          <cell r="A381" t="str">
            <v>0005976</v>
          </cell>
          <cell r="B381" t="str">
            <v>3754</v>
          </cell>
          <cell r="C381" t="str">
            <v>Сиргали дехкон бозори</v>
          </cell>
        </row>
        <row r="382">
          <cell r="A382" t="str">
            <v>0005977</v>
          </cell>
          <cell r="B382" t="str">
            <v>3755</v>
          </cell>
          <cell r="C382" t="str">
            <v>Паркент универсал савдо комплекси</v>
          </cell>
        </row>
        <row r="383">
          <cell r="A383" t="str">
            <v>0005979</v>
          </cell>
          <cell r="B383" t="str">
            <v>3758</v>
          </cell>
          <cell r="C383" t="str">
            <v>Эски-жува дехкон бозори</v>
          </cell>
        </row>
        <row r="384">
          <cell r="A384" t="str">
            <v>0005982</v>
          </cell>
          <cell r="B384" t="str">
            <v>3761</v>
          </cell>
          <cell r="C384" t="str">
            <v>Савдогар банк</v>
          </cell>
        </row>
        <row r="385">
          <cell r="A385" t="str">
            <v>0005984</v>
          </cell>
          <cell r="B385" t="str">
            <v>3763</v>
          </cell>
          <cell r="C385" t="str">
            <v>Навруз дехкон бозори</v>
          </cell>
        </row>
        <row r="386">
          <cell r="A386" t="str">
            <v>0005995</v>
          </cell>
          <cell r="B386" t="str">
            <v>3774</v>
          </cell>
          <cell r="C386" t="str">
            <v>Кукон шахар дехкон бозори</v>
          </cell>
        </row>
        <row r="387">
          <cell r="A387" t="str">
            <v>0005997</v>
          </cell>
          <cell r="B387" t="str">
            <v>3776</v>
          </cell>
          <cell r="C387" t="str">
            <v>Тошкент вилоят кишлок хужалик кимё</v>
          </cell>
        </row>
        <row r="388">
          <cell r="A388" t="str">
            <v>0006007</v>
          </cell>
          <cell r="B388" t="str">
            <v>3786</v>
          </cell>
          <cell r="C388" t="str">
            <v>Кува тумани дехкон бозори</v>
          </cell>
        </row>
        <row r="389">
          <cell r="A389" t="str">
            <v>0006020</v>
          </cell>
          <cell r="B389" t="str">
            <v>3798</v>
          </cell>
          <cell r="C389" t="str">
            <v>Фаргона шахар марказий дехкон бозори</v>
          </cell>
        </row>
        <row r="390">
          <cell r="A390" t="str">
            <v>0006021</v>
          </cell>
          <cell r="B390" t="str">
            <v>3799</v>
          </cell>
          <cell r="C390" t="str">
            <v>Ромитан ок олтин</v>
          </cell>
        </row>
        <row r="391">
          <cell r="A391" t="str">
            <v>0006058</v>
          </cell>
          <cell r="B391" t="str">
            <v>3836</v>
          </cell>
          <cell r="C391" t="str">
            <v>Гиждувон дехкон бозори</v>
          </cell>
        </row>
        <row r="392">
          <cell r="A392" t="str">
            <v>0006060</v>
          </cell>
          <cell r="B392" t="str">
            <v>3838</v>
          </cell>
          <cell r="C392" t="str">
            <v>Чилонзор буюм савдо комплекси</v>
          </cell>
        </row>
        <row r="393">
          <cell r="A393" t="str">
            <v>0006067</v>
          </cell>
          <cell r="B393" t="str">
            <v>3845</v>
          </cell>
          <cell r="C393" t="str">
            <v>Узпартаъминот</v>
          </cell>
        </row>
        <row r="394">
          <cell r="A394" t="str">
            <v>0006073</v>
          </cell>
          <cell r="B394" t="str">
            <v>3851</v>
          </cell>
          <cell r="C394" t="str">
            <v>Сурхон пармалаш ишлари</v>
          </cell>
        </row>
        <row r="395">
          <cell r="A395" t="str">
            <v>0006101</v>
          </cell>
          <cell r="B395" t="str">
            <v>3877</v>
          </cell>
          <cell r="C395" t="str">
            <v>Карши марказий буюм савдо комплекси</v>
          </cell>
        </row>
        <row r="396">
          <cell r="A396" t="str">
            <v>0006102</v>
          </cell>
          <cell r="B396" t="str">
            <v>3878</v>
          </cell>
          <cell r="C396" t="str">
            <v>Оникс</v>
          </cell>
        </row>
        <row r="397">
          <cell r="A397" t="str">
            <v>0006168</v>
          </cell>
          <cell r="B397" t="str">
            <v>3943</v>
          </cell>
          <cell r="C397" t="str">
            <v>Аския дехкон бозори</v>
          </cell>
        </row>
        <row r="398">
          <cell r="A398" t="str">
            <v>0006186</v>
          </cell>
          <cell r="B398" t="str">
            <v>3959</v>
          </cell>
          <cell r="C398" t="str">
            <v>Наманган чорсу дехкон универсал бозори</v>
          </cell>
        </row>
        <row r="399">
          <cell r="A399" t="str">
            <v>0006276</v>
          </cell>
          <cell r="B399" t="str">
            <v>4045</v>
          </cell>
          <cell r="C399" t="str">
            <v>Нукус дехкон бозори</v>
          </cell>
        </row>
        <row r="400">
          <cell r="A400" t="str">
            <v>0006309</v>
          </cell>
          <cell r="B400" t="str">
            <v>4077</v>
          </cell>
          <cell r="C400" t="str">
            <v>Баликчи</v>
          </cell>
        </row>
        <row r="401">
          <cell r="A401" t="str">
            <v>0006319</v>
          </cell>
          <cell r="B401" t="str">
            <v>4086</v>
          </cell>
          <cell r="C401" t="str">
            <v>Сино</v>
          </cell>
        </row>
        <row r="402">
          <cell r="A402" t="str">
            <v>0006326</v>
          </cell>
          <cell r="B402" t="str">
            <v>4092</v>
          </cell>
          <cell r="C402" t="str">
            <v>Эски шахар буюм савдо комплекси</v>
          </cell>
        </row>
        <row r="403">
          <cell r="A403" t="str">
            <v>0006343</v>
          </cell>
          <cell r="B403" t="str">
            <v>5424</v>
          </cell>
          <cell r="C403" t="str">
            <v>Узавтосаноат</v>
          </cell>
        </row>
        <row r="404">
          <cell r="A404" t="str">
            <v>0006398</v>
          </cell>
          <cell r="B404" t="str">
            <v>4155</v>
          </cell>
          <cell r="C404" t="str">
            <v>Фотон</v>
          </cell>
        </row>
        <row r="405">
          <cell r="A405" t="str">
            <v>0006417</v>
          </cell>
          <cell r="B405" t="str">
            <v>4173</v>
          </cell>
          <cell r="C405" t="str">
            <v>Кукон нефтгаз пармалаш ишлари</v>
          </cell>
        </row>
        <row r="406">
          <cell r="A406" t="str">
            <v>0006467</v>
          </cell>
          <cell r="B406" t="str">
            <v>4213</v>
          </cell>
          <cell r="C406" t="str">
            <v>Республика мулк маркази</v>
          </cell>
        </row>
        <row r="407">
          <cell r="A407" t="str">
            <v>0006470</v>
          </cell>
          <cell r="B407" t="str">
            <v>4214</v>
          </cell>
          <cell r="C407" t="str">
            <v>Узбекистон шампани</v>
          </cell>
        </row>
        <row r="408">
          <cell r="A408" t="str">
            <v>0006477</v>
          </cell>
          <cell r="B408" t="str">
            <v>4221</v>
          </cell>
          <cell r="C408" t="str">
            <v>Тош вилоят автотеххизмат</v>
          </cell>
        </row>
        <row r="409">
          <cell r="A409" t="str">
            <v>0006490</v>
          </cell>
          <cell r="B409" t="str">
            <v>4233</v>
          </cell>
          <cell r="C409" t="str">
            <v>Фойкон</v>
          </cell>
        </row>
        <row r="410">
          <cell r="A410" t="str">
            <v>0006501</v>
          </cell>
          <cell r="B410" t="str">
            <v>4238</v>
          </cell>
          <cell r="C410" t="str">
            <v>1-темир бетон махсулотлари заводи</v>
          </cell>
        </row>
        <row r="411">
          <cell r="A411" t="str">
            <v>0006506</v>
          </cell>
          <cell r="B411" t="str">
            <v>4243</v>
          </cell>
          <cell r="C411" t="str">
            <v>Мехмаш</v>
          </cell>
        </row>
        <row r="412">
          <cell r="A412" t="str">
            <v>0006508</v>
          </cell>
          <cell r="B412" t="str">
            <v>4245</v>
          </cell>
          <cell r="C412" t="str">
            <v>Уйчи пахта тозалаш</v>
          </cell>
        </row>
        <row r="413">
          <cell r="A413" t="str">
            <v>0006516</v>
          </cell>
          <cell r="B413" t="str">
            <v>4254</v>
          </cell>
          <cell r="C413" t="str">
            <v>Уз кишлок электр курилиш</v>
          </cell>
        </row>
        <row r="414">
          <cell r="A414" t="str">
            <v>0006528</v>
          </cell>
          <cell r="B414" t="str">
            <v>4261</v>
          </cell>
          <cell r="C414" t="str">
            <v>Туркистон инвест</v>
          </cell>
        </row>
        <row r="415">
          <cell r="A415" t="str">
            <v>0006532</v>
          </cell>
          <cell r="B415" t="str">
            <v>4265</v>
          </cell>
          <cell r="C415" t="str">
            <v>Нефт ва газ кудукларини синаш</v>
          </cell>
        </row>
        <row r="416">
          <cell r="A416" t="str">
            <v>0006575</v>
          </cell>
          <cell r="B416" t="str">
            <v>4297</v>
          </cell>
          <cell r="C416" t="str">
            <v>Хазорасп универсал савдо комплекси</v>
          </cell>
        </row>
        <row r="417">
          <cell r="A417" t="str">
            <v>0006588</v>
          </cell>
          <cell r="B417" t="str">
            <v>4305</v>
          </cell>
          <cell r="C417" t="str">
            <v>Асакатранснефт</v>
          </cell>
        </row>
        <row r="418">
          <cell r="A418" t="str">
            <v>0006590</v>
          </cell>
          <cell r="B418" t="str">
            <v>5237</v>
          </cell>
          <cell r="C418" t="str">
            <v>Узбекистон каттик котишмалар ва утга чидамли металлар комбинати</v>
          </cell>
        </row>
        <row r="419">
          <cell r="A419" t="str">
            <v>0006591</v>
          </cell>
          <cell r="B419" t="str">
            <v>4306</v>
          </cell>
          <cell r="C419" t="str">
            <v>С.Я. Исломбеков номидаги Узкимёфарм</v>
          </cell>
        </row>
        <row r="420">
          <cell r="A420" t="str">
            <v>0006610</v>
          </cell>
          <cell r="B420" t="str">
            <v>4320</v>
          </cell>
          <cell r="C420" t="str">
            <v>Узбекистон Республика товар-хомашё биржаси</v>
          </cell>
        </row>
        <row r="421">
          <cell r="A421" t="str">
            <v>0006619</v>
          </cell>
          <cell r="B421" t="str">
            <v>4328</v>
          </cell>
          <cell r="C421" t="str">
            <v>Алгоритм</v>
          </cell>
        </row>
        <row r="422">
          <cell r="A422" t="str">
            <v>0006631</v>
          </cell>
          <cell r="B422" t="str">
            <v>4338</v>
          </cell>
          <cell r="C422" t="str">
            <v>Узтрансгаз</v>
          </cell>
        </row>
        <row r="423">
          <cell r="A423" t="str">
            <v>0006650</v>
          </cell>
          <cell r="B423" t="str">
            <v>4350</v>
          </cell>
          <cell r="C423" t="str">
            <v>Хамрох инвест</v>
          </cell>
        </row>
        <row r="424">
          <cell r="A424" t="str">
            <v>0006701</v>
          </cell>
          <cell r="B424" t="str">
            <v>4388</v>
          </cell>
          <cell r="C424" t="str">
            <v>Дон халк ризки</v>
          </cell>
        </row>
        <row r="425">
          <cell r="A425" t="str">
            <v>0006707</v>
          </cell>
          <cell r="B425" t="str">
            <v>5044</v>
          </cell>
          <cell r="C425" t="str">
            <v>Максам-Чирчик</v>
          </cell>
        </row>
        <row r="426">
          <cell r="A426" t="str">
            <v>0006710</v>
          </cell>
          <cell r="B426" t="str">
            <v>4395</v>
          </cell>
          <cell r="C426" t="str">
            <v>Тошкент механика заводи</v>
          </cell>
        </row>
        <row r="427">
          <cell r="A427" t="str">
            <v>0006712</v>
          </cell>
          <cell r="B427" t="str">
            <v>4397</v>
          </cell>
          <cell r="C427" t="str">
            <v>Савдо энерго</v>
          </cell>
        </row>
        <row r="428">
          <cell r="A428" t="str">
            <v>0006740</v>
          </cell>
          <cell r="B428" t="str">
            <v>4414</v>
          </cell>
          <cell r="C428" t="str">
            <v>Силк роад иншуранс</v>
          </cell>
        </row>
        <row r="429">
          <cell r="A429" t="str">
            <v>0006744</v>
          </cell>
          <cell r="B429" t="str">
            <v>4418</v>
          </cell>
          <cell r="C429" t="str">
            <v>Андижон вилоят кишлок хужалик кимё</v>
          </cell>
        </row>
        <row r="430">
          <cell r="A430" t="str">
            <v>0006767</v>
          </cell>
          <cell r="B430" t="str">
            <v>4439</v>
          </cell>
          <cell r="C430" t="str">
            <v>Марвел джуйс Ко.</v>
          </cell>
        </row>
        <row r="431">
          <cell r="A431" t="str">
            <v>0006783</v>
          </cell>
          <cell r="B431" t="str">
            <v>4451</v>
          </cell>
          <cell r="C431" t="str">
            <v>Узагротранс</v>
          </cell>
        </row>
        <row r="432">
          <cell r="A432" t="str">
            <v>0006793</v>
          </cell>
          <cell r="B432" t="str">
            <v>4459</v>
          </cell>
          <cell r="C432" t="str">
            <v>Жахон ихтисослаштирилган аралаш моллари савдо комплекси</v>
          </cell>
        </row>
        <row r="433">
          <cell r="A433" t="str">
            <v>0006809</v>
          </cell>
          <cell r="B433" t="str">
            <v>4476</v>
          </cell>
          <cell r="C433" t="str">
            <v>Алокабанк</v>
          </cell>
        </row>
        <row r="434">
          <cell r="A434" t="str">
            <v>0006816</v>
          </cell>
          <cell r="B434" t="str">
            <v>4480</v>
          </cell>
          <cell r="C434" t="str">
            <v>Мехмост</v>
          </cell>
        </row>
        <row r="435">
          <cell r="A435" t="str">
            <v>0006823</v>
          </cell>
          <cell r="B435" t="str">
            <v>4486</v>
          </cell>
          <cell r="C435" t="str">
            <v>Лочин-Д</v>
          </cell>
        </row>
        <row r="436">
          <cell r="A436" t="str">
            <v>0006833</v>
          </cell>
          <cell r="B436" t="str">
            <v>4493</v>
          </cell>
          <cell r="C436" t="str">
            <v>Уз Тонг Хонг Компани</v>
          </cell>
        </row>
        <row r="437">
          <cell r="A437" t="str">
            <v>0006874</v>
          </cell>
          <cell r="B437" t="str">
            <v>4528</v>
          </cell>
          <cell r="C437" t="str">
            <v>Жиззах пластмасса</v>
          </cell>
        </row>
        <row r="438">
          <cell r="A438" t="str">
            <v>0006878</v>
          </cell>
          <cell r="B438" t="str">
            <v>4532</v>
          </cell>
          <cell r="C438" t="str">
            <v>Алском</v>
          </cell>
        </row>
        <row r="439">
          <cell r="A439" t="str">
            <v>0006882</v>
          </cell>
          <cell r="B439" t="str">
            <v>4536</v>
          </cell>
          <cell r="C439" t="str">
            <v>Агрегат заводи</v>
          </cell>
        </row>
        <row r="440">
          <cell r="A440" t="str">
            <v>0006901</v>
          </cell>
          <cell r="B440" t="str">
            <v>4555</v>
          </cell>
          <cell r="C440" t="str">
            <v>Бухоро нефтгаз пармалаш</v>
          </cell>
        </row>
        <row r="441">
          <cell r="A441" t="str">
            <v>0006903</v>
          </cell>
          <cell r="B441" t="str">
            <v>4557</v>
          </cell>
          <cell r="C441" t="str">
            <v>Узагросугурта</v>
          </cell>
        </row>
        <row r="442">
          <cell r="A442" t="str">
            <v>0096949</v>
          </cell>
          <cell r="B442" t="str">
            <v>4586</v>
          </cell>
          <cell r="C442" t="str">
            <v>Кашкадарё вилояти МТП бирлашмаси</v>
          </cell>
        </row>
        <row r="443">
          <cell r="A443" t="str">
            <v>0096983</v>
          </cell>
          <cell r="B443" t="str">
            <v>4594</v>
          </cell>
          <cell r="C443" t="str">
            <v>Самарканд вилоят МТП бирлашмаси</v>
          </cell>
        </row>
        <row r="444">
          <cell r="A444" t="str">
            <v>0097052</v>
          </cell>
          <cell r="B444" t="str">
            <v>4618</v>
          </cell>
          <cell r="C444" t="str">
            <v>Узбекистон</v>
          </cell>
        </row>
        <row r="445">
          <cell r="A445" t="str">
            <v>0097121</v>
          </cell>
          <cell r="B445" t="str">
            <v>4629</v>
          </cell>
          <cell r="C445" t="str">
            <v>Навои вилояти МТП бирлашмаси</v>
          </cell>
        </row>
        <row r="446">
          <cell r="A446" t="str">
            <v>0097248</v>
          </cell>
          <cell r="B446" t="str">
            <v>4641</v>
          </cell>
          <cell r="C446" t="str">
            <v>Бухоро вилояти МТП бирлашмаси</v>
          </cell>
        </row>
        <row r="447">
          <cell r="A447" t="str">
            <v>0097424</v>
          </cell>
          <cell r="B447" t="str">
            <v>4669</v>
          </cell>
          <cell r="C447" t="str">
            <v>Коракалпогистон Республикаси МТП бирлашмаси</v>
          </cell>
        </row>
        <row r="448">
          <cell r="A448" t="str">
            <v>0098067</v>
          </cell>
          <cell r="B448" t="str">
            <v>4678</v>
          </cell>
          <cell r="C448" t="str">
            <v>Тошкент вилояти МТП бирлашмаси</v>
          </cell>
        </row>
        <row r="449">
          <cell r="A449" t="str">
            <v>0098130</v>
          </cell>
          <cell r="B449" t="str">
            <v>4686</v>
          </cell>
          <cell r="C449" t="str">
            <v>Кора олтин</v>
          </cell>
        </row>
        <row r="450">
          <cell r="A450" t="str">
            <v>0098161</v>
          </cell>
          <cell r="B450" t="str">
            <v>4691</v>
          </cell>
          <cell r="C450" t="str">
            <v>Универсал банк</v>
          </cell>
        </row>
        <row r="451">
          <cell r="A451" t="str">
            <v>0098323</v>
          </cell>
          <cell r="B451" t="str">
            <v>4696</v>
          </cell>
          <cell r="C451" t="str">
            <v>Узбекэнерго</v>
          </cell>
        </row>
        <row r="452">
          <cell r="A452" t="str">
            <v>0098408</v>
          </cell>
          <cell r="B452" t="str">
            <v>4697</v>
          </cell>
          <cell r="C452" t="str">
            <v>Электрогаз</v>
          </cell>
        </row>
        <row r="453">
          <cell r="A453" t="str">
            <v>0098475</v>
          </cell>
          <cell r="B453" t="str">
            <v>4705</v>
          </cell>
          <cell r="C453" t="str">
            <v>Сурхондарё вилояти МТП бирлашмаси</v>
          </cell>
        </row>
        <row r="454">
          <cell r="A454" t="str">
            <v>0098509</v>
          </cell>
          <cell r="B454" t="str">
            <v>4708</v>
          </cell>
          <cell r="C454" t="str">
            <v>Куконспирт</v>
          </cell>
        </row>
        <row r="455">
          <cell r="A455" t="str">
            <v>0098545</v>
          </cell>
          <cell r="B455" t="str">
            <v>4711</v>
          </cell>
          <cell r="C455" t="str">
            <v>Узбектелеком</v>
          </cell>
        </row>
        <row r="456">
          <cell r="A456" t="str">
            <v>0098646</v>
          </cell>
          <cell r="B456" t="str">
            <v>4712</v>
          </cell>
          <cell r="C456" t="str">
            <v>Жиззах вилоят МТП бирлашмаси</v>
          </cell>
        </row>
        <row r="457">
          <cell r="A457" t="str">
            <v>0098705</v>
          </cell>
          <cell r="B457" t="str">
            <v>4716</v>
          </cell>
          <cell r="C457" t="str">
            <v>Коракалпогистон Республикаси кишлок хужалик киме</v>
          </cell>
        </row>
        <row r="458">
          <cell r="A458" t="str">
            <v>0098784</v>
          </cell>
          <cell r="B458" t="str">
            <v>4723</v>
          </cell>
          <cell r="C458" t="str">
            <v>Навои вилоят кишлок хужалик кимё</v>
          </cell>
        </row>
        <row r="459">
          <cell r="A459" t="str">
            <v>0099156</v>
          </cell>
          <cell r="B459" t="str">
            <v>4728</v>
          </cell>
          <cell r="C459" t="str">
            <v>Узкимёсаноат</v>
          </cell>
        </row>
        <row r="460">
          <cell r="A460" t="str">
            <v>0099228</v>
          </cell>
          <cell r="B460" t="str">
            <v>4744</v>
          </cell>
          <cell r="C460" t="str">
            <v>Капитал банк</v>
          </cell>
        </row>
        <row r="461">
          <cell r="A461" t="str">
            <v>0099250</v>
          </cell>
          <cell r="B461" t="str">
            <v>4753</v>
          </cell>
          <cell r="C461" t="str">
            <v>Кашкадарё вилояти кишлок хужалик кимё</v>
          </cell>
        </row>
        <row r="462">
          <cell r="A462" t="str">
            <v>0099313</v>
          </cell>
          <cell r="B462" t="str">
            <v>4760</v>
          </cell>
          <cell r="C462" t="str">
            <v>Шарк нашриёт-матбаа акциядорлик компанияси</v>
          </cell>
        </row>
        <row r="463">
          <cell r="A463" t="str">
            <v>0099346</v>
          </cell>
          <cell r="B463" t="str">
            <v>4765</v>
          </cell>
          <cell r="C463" t="str">
            <v>Андижон биокимё заводи</v>
          </cell>
        </row>
        <row r="464">
          <cell r="A464" t="str">
            <v>0099424</v>
          </cell>
          <cell r="B464" t="str">
            <v>4777</v>
          </cell>
          <cell r="C464" t="str">
            <v>Фаргона вилоят кишлок хужалик кимё</v>
          </cell>
        </row>
        <row r="465">
          <cell r="A465" t="str">
            <v>0099459</v>
          </cell>
          <cell r="B465" t="str">
            <v>5056</v>
          </cell>
          <cell r="C465" t="str">
            <v>Бухоро гушт-сут савдо</v>
          </cell>
        </row>
        <row r="466">
          <cell r="A466" t="str">
            <v>0099497</v>
          </cell>
          <cell r="B466" t="str">
            <v>4786</v>
          </cell>
          <cell r="C466" t="str">
            <v>Энерготаъмир</v>
          </cell>
        </row>
        <row r="467">
          <cell r="A467" t="str">
            <v>0100023</v>
          </cell>
          <cell r="B467" t="str">
            <v>4796</v>
          </cell>
          <cell r="C467" t="str">
            <v>Наманган вилоят кишлок хужалик кимё</v>
          </cell>
        </row>
        <row r="468">
          <cell r="A468" t="str">
            <v>0100056</v>
          </cell>
          <cell r="B468" t="str">
            <v>4803</v>
          </cell>
          <cell r="C468" t="str">
            <v>Кишлокхужаликкиме</v>
          </cell>
        </row>
        <row r="469">
          <cell r="A469" t="str">
            <v>0100085</v>
          </cell>
          <cell r="B469" t="str">
            <v>4809</v>
          </cell>
          <cell r="C469" t="str">
            <v>Сирдарё вилояти кишлок хужалик кимё</v>
          </cell>
        </row>
        <row r="470">
          <cell r="A470" t="str">
            <v>0100173</v>
          </cell>
          <cell r="B470" t="str">
            <v>4819</v>
          </cell>
          <cell r="C470" t="str">
            <v>Сариосиё пахта тозалаш</v>
          </cell>
        </row>
        <row r="471">
          <cell r="A471" t="str">
            <v>0100191</v>
          </cell>
          <cell r="B471" t="str">
            <v>4818</v>
          </cell>
          <cell r="C471" t="str">
            <v>Самарканд вилояти кишлок хужалик кимё</v>
          </cell>
        </row>
        <row r="472">
          <cell r="A472" t="str">
            <v>0100324</v>
          </cell>
          <cell r="B472" t="str">
            <v>4831</v>
          </cell>
          <cell r="C472" t="str">
            <v>Туронэлектромонтаж</v>
          </cell>
        </row>
        <row r="473">
          <cell r="A473" t="str">
            <v>0100485</v>
          </cell>
          <cell r="B473" t="str">
            <v>5051</v>
          </cell>
          <cell r="C473" t="str">
            <v>Навоиазот</v>
          </cell>
        </row>
        <row r="474">
          <cell r="A474" t="str">
            <v>0100546</v>
          </cell>
          <cell r="B474" t="str">
            <v>4842</v>
          </cell>
          <cell r="C474" t="str">
            <v>Жиззах кишлок хужалик кимё</v>
          </cell>
        </row>
        <row r="475">
          <cell r="A475" t="str">
            <v>0100553</v>
          </cell>
          <cell r="B475" t="str">
            <v>4844</v>
          </cell>
          <cell r="C475" t="str">
            <v>Сирдарё иссиклик электр станцияси</v>
          </cell>
        </row>
        <row r="476">
          <cell r="A476" t="str">
            <v>0100613</v>
          </cell>
          <cell r="B476" t="str">
            <v>5288</v>
          </cell>
          <cell r="C476" t="str">
            <v>Навои худудий электр тармоклари корхонаси</v>
          </cell>
        </row>
        <row r="477">
          <cell r="A477" t="str">
            <v>0100639</v>
          </cell>
          <cell r="B477" t="str">
            <v>4849</v>
          </cell>
          <cell r="C477" t="str">
            <v>Шодлик груп</v>
          </cell>
        </row>
        <row r="478">
          <cell r="A478" t="str">
            <v>0100745</v>
          </cell>
          <cell r="B478" t="str">
            <v>4861</v>
          </cell>
          <cell r="C478" t="str">
            <v>Равнак-банк</v>
          </cell>
        </row>
        <row r="479">
          <cell r="A479" t="str">
            <v>0100791</v>
          </cell>
          <cell r="B479" t="str">
            <v>4865</v>
          </cell>
          <cell r="C479" t="str">
            <v>Бухоро вилоят кишлок хужалик кимё</v>
          </cell>
        </row>
        <row r="480">
          <cell r="A480" t="str">
            <v>0100862</v>
          </cell>
          <cell r="B480" t="str">
            <v>4875</v>
          </cell>
          <cell r="C480" t="str">
            <v>Сурхондарё вилоят кишлок хужалик кимё</v>
          </cell>
        </row>
        <row r="481">
          <cell r="A481" t="str">
            <v>0101151</v>
          </cell>
          <cell r="B481" t="str">
            <v>4901</v>
          </cell>
          <cell r="C481" t="str">
            <v>Клинлинесс сорсес</v>
          </cell>
        </row>
        <row r="482">
          <cell r="A482" t="str">
            <v>0101284</v>
          </cell>
          <cell r="B482" t="str">
            <v>4916</v>
          </cell>
          <cell r="C482" t="str">
            <v>Бухорогипс</v>
          </cell>
        </row>
        <row r="483">
          <cell r="A483" t="str">
            <v>0101342</v>
          </cell>
          <cell r="B483" t="str">
            <v>4921</v>
          </cell>
          <cell r="C483" t="str">
            <v>Каракалпак худудий электр тармоклари корхонаси</v>
          </cell>
        </row>
        <row r="484">
          <cell r="A484" t="str">
            <v>0101344</v>
          </cell>
          <cell r="B484" t="str">
            <v>4920</v>
          </cell>
          <cell r="C484" t="str">
            <v>Хоразм худудий электр тармоклари</v>
          </cell>
        </row>
        <row r="485">
          <cell r="A485" t="str">
            <v>0101370</v>
          </cell>
          <cell r="B485" t="str">
            <v>4924</v>
          </cell>
          <cell r="C485" t="str">
            <v>Корасу пахта тозалаш заводи</v>
          </cell>
        </row>
        <row r="486">
          <cell r="A486" t="str">
            <v>0101382</v>
          </cell>
          <cell r="B486" t="str">
            <v>4928</v>
          </cell>
          <cell r="C486" t="str">
            <v>Хоразм шакар</v>
          </cell>
        </row>
        <row r="487">
          <cell r="A487" t="str">
            <v>0101383</v>
          </cell>
          <cell r="B487" t="str">
            <v>4927</v>
          </cell>
          <cell r="C487" t="str">
            <v>Аммофос-максам</v>
          </cell>
        </row>
        <row r="488">
          <cell r="A488" t="str">
            <v>0101476</v>
          </cell>
          <cell r="B488" t="str">
            <v>4936</v>
          </cell>
          <cell r="C488" t="str">
            <v>Миробод дехкон бозори</v>
          </cell>
        </row>
        <row r="489">
          <cell r="A489" t="str">
            <v>0101488</v>
          </cell>
          <cell r="B489" t="str">
            <v>4940</v>
          </cell>
          <cell r="C489" t="str">
            <v>Узбек энерго таьмир</v>
          </cell>
        </row>
        <row r="490">
          <cell r="A490" t="str">
            <v>0101698</v>
          </cell>
          <cell r="B490" t="str">
            <v>4970</v>
          </cell>
          <cell r="C490" t="str">
            <v>Асл ойна</v>
          </cell>
        </row>
        <row r="491">
          <cell r="A491" t="str">
            <v>0101713</v>
          </cell>
          <cell r="B491" t="str">
            <v>4973</v>
          </cell>
          <cell r="C491" t="str">
            <v>Иссиклик электр лойиха</v>
          </cell>
        </row>
        <row r="492">
          <cell r="A492" t="str">
            <v>0101846</v>
          </cell>
          <cell r="B492" t="str">
            <v>4983</v>
          </cell>
          <cell r="C492" t="str">
            <v>Турон санаторияси</v>
          </cell>
        </row>
        <row r="493">
          <cell r="A493" t="str">
            <v>0101847</v>
          </cell>
          <cell r="B493" t="str">
            <v>4982</v>
          </cell>
          <cell r="C493" t="str">
            <v>Чинобод санаторияси</v>
          </cell>
        </row>
        <row r="494">
          <cell r="A494" t="str">
            <v>0101982</v>
          </cell>
          <cell r="B494" t="str">
            <v>4996</v>
          </cell>
          <cell r="C494" t="str">
            <v>Урганч марказий дехкон бозори</v>
          </cell>
        </row>
        <row r="495">
          <cell r="A495" t="str">
            <v>0102120</v>
          </cell>
          <cell r="B495" t="str">
            <v>5191</v>
          </cell>
          <cell r="C495" t="str">
            <v>Уз темир йул йуловчи</v>
          </cell>
        </row>
        <row r="496">
          <cell r="A496" t="str">
            <v>0102123</v>
          </cell>
          <cell r="B496" t="str">
            <v>5172</v>
          </cell>
          <cell r="C496" t="str">
            <v>Узтемирйулконтейнер</v>
          </cell>
        </row>
        <row r="497">
          <cell r="A497" t="str">
            <v>0102145</v>
          </cell>
          <cell r="B497" t="str">
            <v>5184</v>
          </cell>
          <cell r="C497" t="str">
            <v>Узвагонтаъмир</v>
          </cell>
        </row>
        <row r="498">
          <cell r="A498" t="str">
            <v>0102211</v>
          </cell>
          <cell r="B498" t="str">
            <v>5024</v>
          </cell>
          <cell r="C498" t="str">
            <v>Давр-банк</v>
          </cell>
        </row>
        <row r="499">
          <cell r="A499" t="str">
            <v>0102450</v>
          </cell>
          <cell r="B499" t="str">
            <v>5052</v>
          </cell>
          <cell r="C499" t="str">
            <v>Корай текстиль</v>
          </cell>
        </row>
        <row r="500">
          <cell r="A500" t="str">
            <v>0102536</v>
          </cell>
          <cell r="B500" t="str">
            <v>5067</v>
          </cell>
          <cell r="C500" t="str">
            <v>Сурхондарё озик-овкат моллари</v>
          </cell>
        </row>
        <row r="501">
          <cell r="A501" t="str">
            <v>0102544</v>
          </cell>
          <cell r="B501" t="str">
            <v>5069</v>
          </cell>
          <cell r="C501" t="str">
            <v>Каракалпак гушт-сут савда</v>
          </cell>
        </row>
        <row r="502">
          <cell r="A502" t="str">
            <v>0102561</v>
          </cell>
          <cell r="B502" t="str">
            <v>5076</v>
          </cell>
          <cell r="C502" t="str">
            <v>Жиззах худудий электр тармоклари корхонаси</v>
          </cell>
        </row>
        <row r="503">
          <cell r="A503" t="str">
            <v>0102579</v>
          </cell>
          <cell r="B503" t="str">
            <v>5080</v>
          </cell>
          <cell r="C503" t="str">
            <v>Клайна текстиль</v>
          </cell>
        </row>
        <row r="504">
          <cell r="A504" t="str">
            <v>0102790</v>
          </cell>
          <cell r="B504" t="str">
            <v>5109</v>
          </cell>
          <cell r="C504" t="str">
            <v>Андижон худудий электр тармоклари корхонаси</v>
          </cell>
        </row>
        <row r="505">
          <cell r="A505" t="str">
            <v>0103467</v>
          </cell>
          <cell r="B505" t="str">
            <v>5144</v>
          </cell>
          <cell r="C505" t="str">
            <v>Зарбдор пахта тозалаш</v>
          </cell>
        </row>
        <row r="506">
          <cell r="A506" t="str">
            <v>0103667</v>
          </cell>
          <cell r="B506" t="str">
            <v>5138</v>
          </cell>
          <cell r="C506" t="str">
            <v>Тошкент иссиклик электр маркази</v>
          </cell>
        </row>
        <row r="507">
          <cell r="A507" t="str">
            <v>0103670</v>
          </cell>
          <cell r="B507" t="str">
            <v>5139</v>
          </cell>
          <cell r="C507" t="str">
            <v>Узкимёсаноатлойиха</v>
          </cell>
        </row>
        <row r="508">
          <cell r="A508" t="str">
            <v>0103674</v>
          </cell>
          <cell r="B508" t="str">
            <v>5141</v>
          </cell>
          <cell r="C508" t="str">
            <v>Фаргона иссиклик электр маркази</v>
          </cell>
        </row>
        <row r="509">
          <cell r="A509" t="str">
            <v>0103767</v>
          </cell>
          <cell r="B509" t="str">
            <v>5142</v>
          </cell>
          <cell r="C509" t="str">
            <v>Муборак иссиклик электр маркази</v>
          </cell>
        </row>
        <row r="510">
          <cell r="A510" t="str">
            <v>0103770</v>
          </cell>
          <cell r="B510" t="str">
            <v>5143</v>
          </cell>
          <cell r="C510" t="str">
            <v>Наманган худудий электр тармоклари корхонаси</v>
          </cell>
        </row>
        <row r="511">
          <cell r="A511" t="str">
            <v>0103806</v>
          </cell>
          <cell r="B511" t="str">
            <v>5146</v>
          </cell>
          <cell r="C511" t="str">
            <v>Совпластитал</v>
          </cell>
        </row>
        <row r="512">
          <cell r="A512" t="str">
            <v>0103849</v>
          </cell>
          <cell r="B512" t="str">
            <v>5156</v>
          </cell>
          <cell r="C512" t="str">
            <v>Фаргона худудий электр тармоклари корхонаси</v>
          </cell>
        </row>
        <row r="513">
          <cell r="A513" t="str">
            <v>0103851</v>
          </cell>
          <cell r="B513" t="str">
            <v>5157</v>
          </cell>
          <cell r="C513" t="str">
            <v>Кишлок энерго лойиха</v>
          </cell>
        </row>
        <row r="514">
          <cell r="A514" t="str">
            <v>0103970</v>
          </cell>
          <cell r="B514" t="str">
            <v>5170</v>
          </cell>
          <cell r="C514" t="str">
            <v>Сирдарё худудий электр тармоклари корхонаси</v>
          </cell>
        </row>
        <row r="515">
          <cell r="A515" t="str">
            <v>0103981</v>
          </cell>
          <cell r="B515" t="str">
            <v>5174</v>
          </cell>
          <cell r="C515" t="str">
            <v>Тошкент йуловчи вагонларини куриш ва таъмирлаш заводи</v>
          </cell>
        </row>
        <row r="516">
          <cell r="A516" t="str">
            <v>0104073</v>
          </cell>
          <cell r="B516" t="str">
            <v>5177</v>
          </cell>
          <cell r="C516" t="str">
            <v>Фаргона гушт-сут савдо</v>
          </cell>
        </row>
        <row r="517">
          <cell r="A517" t="str">
            <v>0104120</v>
          </cell>
          <cell r="B517" t="str">
            <v>5180</v>
          </cell>
          <cell r="C517" t="str">
            <v>Тошкент худудий электр тармоклари корхонаси</v>
          </cell>
        </row>
        <row r="518">
          <cell r="A518" t="str">
            <v>0104124</v>
          </cell>
          <cell r="B518" t="str">
            <v>5181</v>
          </cell>
          <cell r="C518" t="str">
            <v>Тошкент шахар  электр тармоклари  корхонаси</v>
          </cell>
        </row>
        <row r="519">
          <cell r="A519" t="str">
            <v>0104159</v>
          </cell>
          <cell r="B519" t="str">
            <v>5182</v>
          </cell>
          <cell r="C519" t="str">
            <v>Йулрефтранс</v>
          </cell>
        </row>
        <row r="520">
          <cell r="A520" t="str">
            <v>0105274</v>
          </cell>
          <cell r="B520" t="str">
            <v>5235</v>
          </cell>
          <cell r="C520" t="str">
            <v>Муборак пахта тозалаш</v>
          </cell>
        </row>
        <row r="521">
          <cell r="A521" t="str">
            <v>0105447</v>
          </cell>
          <cell r="B521" t="str">
            <v>5238</v>
          </cell>
          <cell r="C521" t="str">
            <v>Тошкент-осиё</v>
          </cell>
        </row>
        <row r="522">
          <cell r="A522" t="str">
            <v>0106294</v>
          </cell>
          <cell r="B522" t="str">
            <v>5258</v>
          </cell>
          <cell r="C522" t="str">
            <v>Барака универсал лизинг компанияси</v>
          </cell>
        </row>
        <row r="523">
          <cell r="A523" t="str">
            <v>0106390</v>
          </cell>
          <cell r="B523" t="str">
            <v>5261</v>
          </cell>
          <cell r="C523" t="str">
            <v>Боштранслойиха</v>
          </cell>
        </row>
        <row r="524">
          <cell r="A524" t="str">
            <v>0106968</v>
          </cell>
          <cell r="B524" t="str">
            <v>5267</v>
          </cell>
          <cell r="C524" t="str">
            <v>Гермес петрол системс</v>
          </cell>
        </row>
        <row r="525">
          <cell r="A525" t="str">
            <v>0108235</v>
          </cell>
          <cell r="B525" t="str">
            <v>5285</v>
          </cell>
          <cell r="C525" t="str">
            <v>Бухоро худудий электр тармоклари корхонаси</v>
          </cell>
        </row>
        <row r="526">
          <cell r="A526" t="str">
            <v>0108377</v>
          </cell>
          <cell r="B526" t="str">
            <v>5292</v>
          </cell>
          <cell r="C526" t="str">
            <v>УзКоджи</v>
          </cell>
        </row>
        <row r="527">
          <cell r="A527" t="str">
            <v>0109160</v>
          </cell>
          <cell r="B527" t="str">
            <v>5305</v>
          </cell>
          <cell r="C527" t="str">
            <v>Автотранс строй механизация</v>
          </cell>
        </row>
        <row r="528">
          <cell r="A528" t="str">
            <v>0110075</v>
          </cell>
          <cell r="B528" t="str">
            <v>5326</v>
          </cell>
          <cell r="C528" t="str">
            <v>4-сонли монтаж бошкармаси</v>
          </cell>
        </row>
        <row r="529">
          <cell r="A529" t="str">
            <v>0110401</v>
          </cell>
          <cell r="B529" t="str">
            <v>5333</v>
          </cell>
          <cell r="C529" t="str">
            <v>Кинап</v>
          </cell>
        </row>
        <row r="530">
          <cell r="A530" t="str">
            <v>0110472</v>
          </cell>
          <cell r="B530" t="str">
            <v>5336</v>
          </cell>
          <cell r="C530" t="str">
            <v>Кашкадарё худудий электр тармоклари</v>
          </cell>
        </row>
        <row r="531">
          <cell r="A531" t="str">
            <v>0110597</v>
          </cell>
          <cell r="B531" t="str">
            <v>5341</v>
          </cell>
          <cell r="C531" t="str">
            <v>Сурхондарё худудий электр тармоклари корхонаси</v>
          </cell>
        </row>
        <row r="532">
          <cell r="A532" t="str">
            <v>0110960</v>
          </cell>
          <cell r="B532" t="str">
            <v>5353</v>
          </cell>
          <cell r="C532" t="str">
            <v>Узбек экспертиза</v>
          </cell>
        </row>
        <row r="533">
          <cell r="A533" t="str">
            <v>0110972</v>
          </cell>
          <cell r="B533" t="str">
            <v>5354</v>
          </cell>
          <cell r="C533" t="str">
            <v>Узэнерго таъминлаш</v>
          </cell>
        </row>
        <row r="534">
          <cell r="A534" t="str">
            <v>0111529</v>
          </cell>
          <cell r="B534" t="str">
            <v>5368</v>
          </cell>
          <cell r="C534" t="str">
            <v>Курилиш-лизинг</v>
          </cell>
        </row>
        <row r="535">
          <cell r="A535" t="str">
            <v>0111622</v>
          </cell>
          <cell r="B535" t="str">
            <v>5373</v>
          </cell>
          <cell r="C535" t="str">
            <v>Самарканд худудий электр тармоклари корхонаси</v>
          </cell>
        </row>
        <row r="536">
          <cell r="A536" t="str">
            <v>0112107</v>
          </cell>
          <cell r="B536" t="str">
            <v>5385</v>
          </cell>
          <cell r="C536" t="str">
            <v>Гидро махсус курилиш</v>
          </cell>
        </row>
        <row r="537">
          <cell r="A537" t="str">
            <v>0112625</v>
          </cell>
          <cell r="B537" t="str">
            <v>5400</v>
          </cell>
          <cell r="C537" t="str">
            <v>Навои иссиклик электр станцияси</v>
          </cell>
        </row>
        <row r="538">
          <cell r="A538" t="str">
            <v>0112765</v>
          </cell>
          <cell r="B538" t="str">
            <v>5403</v>
          </cell>
          <cell r="C538" t="str">
            <v>Узсувлойиха</v>
          </cell>
        </row>
        <row r="539">
          <cell r="A539" t="str">
            <v>0113046</v>
          </cell>
          <cell r="B539" t="str">
            <v>5412</v>
          </cell>
          <cell r="C539" t="str">
            <v>Тошкент шахар йул курилиш ва таъмирлаш трести</v>
          </cell>
        </row>
        <row r="540">
          <cell r="A540" t="str">
            <v>0113357</v>
          </cell>
          <cell r="B540" t="str">
            <v>5430</v>
          </cell>
          <cell r="C540" t="str">
            <v>Узспиртсаноат</v>
          </cell>
        </row>
        <row r="541">
          <cell r="A541" t="str">
            <v>0113432</v>
          </cell>
          <cell r="B541" t="str">
            <v>5433</v>
          </cell>
          <cell r="C541" t="str">
            <v>Тахиятош иссиклик электр станцияси</v>
          </cell>
        </row>
        <row r="542">
          <cell r="A542" t="str">
            <v>0113439</v>
          </cell>
          <cell r="B542" t="str">
            <v>5436</v>
          </cell>
          <cell r="C542" t="str">
            <v>Пахтакор спорт машгулотлари укув маркази</v>
          </cell>
        </row>
        <row r="543">
          <cell r="A543" t="str">
            <v>0113516</v>
          </cell>
          <cell r="B543" t="str">
            <v>5439</v>
          </cell>
          <cell r="C543" t="str">
            <v>Хоразм кафолат савдо</v>
          </cell>
        </row>
        <row r="544">
          <cell r="A544" t="str">
            <v>0113907</v>
          </cell>
          <cell r="B544" t="str">
            <v>5453</v>
          </cell>
          <cell r="C544" t="str">
            <v>Узэкспомарказ</v>
          </cell>
        </row>
        <row r="545">
          <cell r="A545" t="str">
            <v>0114057</v>
          </cell>
          <cell r="B545" t="str">
            <v>5457</v>
          </cell>
          <cell r="C545" t="str">
            <v>Ипотека-банк</v>
          </cell>
        </row>
        <row r="546">
          <cell r="A546" t="str">
            <v>0114359</v>
          </cell>
          <cell r="B546" t="str">
            <v>5468</v>
          </cell>
          <cell r="C546" t="str">
            <v>Сил маг</v>
          </cell>
        </row>
        <row r="547">
          <cell r="A547" t="str">
            <v>0114384</v>
          </cell>
          <cell r="B547" t="str">
            <v>5470</v>
          </cell>
          <cell r="C547" t="str">
            <v>Компрессор монтаж созлаш</v>
          </cell>
        </row>
        <row r="548">
          <cell r="A548" t="str">
            <v>0114902</v>
          </cell>
          <cell r="B548" t="str">
            <v>5491</v>
          </cell>
          <cell r="C548" t="str">
            <v>Уз-Семюнг Ко.</v>
          </cell>
        </row>
        <row r="549">
          <cell r="A549" t="str">
            <v>0115141</v>
          </cell>
          <cell r="B549" t="str">
            <v>5500</v>
          </cell>
          <cell r="C549" t="str">
            <v>Телерадиоканал Ёшлар</v>
          </cell>
        </row>
        <row r="550">
          <cell r="A550" t="str">
            <v>0115322</v>
          </cell>
          <cell r="B550" t="str">
            <v>5504</v>
          </cell>
          <cell r="C550" t="str">
            <v>Кашкадарё озик-овкат моллари</v>
          </cell>
        </row>
        <row r="551">
          <cell r="A551" t="str">
            <v>0115401</v>
          </cell>
          <cell r="B551" t="str">
            <v>5505</v>
          </cell>
          <cell r="C551" t="str">
            <v>Пахта лизинг</v>
          </cell>
        </row>
        <row r="552">
          <cell r="A552" t="str">
            <v>0116570</v>
          </cell>
          <cell r="B552" t="str">
            <v>5607</v>
          </cell>
          <cell r="C552" t="str">
            <v>Узэлтехсаноат</v>
          </cell>
        </row>
        <row r="553">
          <cell r="A553" t="str">
            <v>0116728</v>
          </cell>
          <cell r="B553" t="str">
            <v>5532</v>
          </cell>
          <cell r="C553" t="str">
            <v>Узгеобургунефтгаз</v>
          </cell>
        </row>
        <row r="554">
          <cell r="A554" t="str">
            <v>0116755</v>
          </cell>
          <cell r="B554" t="str">
            <v>5539</v>
          </cell>
          <cell r="C554" t="str">
            <v>Узнефтгазкурилишинвест</v>
          </cell>
        </row>
        <row r="555">
          <cell r="A555" t="str">
            <v>0116981</v>
          </cell>
          <cell r="B555" t="str">
            <v>5533</v>
          </cell>
          <cell r="C555" t="str">
            <v>Уз нефт газ казиб чикариш</v>
          </cell>
        </row>
        <row r="556">
          <cell r="A556" t="str">
            <v>0117169</v>
          </cell>
          <cell r="B556" t="str">
            <v>5543</v>
          </cell>
          <cell r="C556" t="str">
            <v>Халк истеъмол товарларининг  кургазма-ярмарка савдоси республика маркази</v>
          </cell>
        </row>
        <row r="557">
          <cell r="A557" t="str">
            <v>0117216</v>
          </cell>
          <cell r="B557" t="str">
            <v>5545</v>
          </cell>
          <cell r="C557" t="str">
            <v>Бектемир-спирт экспериментал заводи</v>
          </cell>
        </row>
        <row r="558">
          <cell r="A558" t="str">
            <v>0117301</v>
          </cell>
          <cell r="B558" t="str">
            <v>5553</v>
          </cell>
          <cell r="C558" t="str">
            <v>Кувасойшифер</v>
          </cell>
        </row>
        <row r="559">
          <cell r="A559" t="str">
            <v>0117329</v>
          </cell>
          <cell r="B559" t="str">
            <v>5556</v>
          </cell>
          <cell r="C559" t="str">
            <v>Инвест финанс банк</v>
          </cell>
        </row>
        <row r="560">
          <cell r="A560" t="str">
            <v>0117415</v>
          </cell>
          <cell r="B560" t="str">
            <v>5559</v>
          </cell>
          <cell r="C560" t="str">
            <v>Альянс-лизинг</v>
          </cell>
        </row>
        <row r="561">
          <cell r="A561" t="str">
            <v>0117502</v>
          </cell>
          <cell r="B561" t="str">
            <v>5563</v>
          </cell>
          <cell r="C561" t="str">
            <v>Узмед-лизинг</v>
          </cell>
        </row>
        <row r="562">
          <cell r="A562" t="str">
            <v>0117545</v>
          </cell>
          <cell r="B562" t="str">
            <v>5564</v>
          </cell>
          <cell r="C562" t="str">
            <v>Санар груп</v>
          </cell>
        </row>
        <row r="563">
          <cell r="A563" t="str">
            <v>0117571</v>
          </cell>
          <cell r="B563" t="str">
            <v>5565</v>
          </cell>
          <cell r="C563" t="str">
            <v>Агро инвест сугурта</v>
          </cell>
        </row>
        <row r="564">
          <cell r="A564" t="str">
            <v>0117609</v>
          </cell>
          <cell r="B564" t="str">
            <v>5566</v>
          </cell>
          <cell r="C564" t="str">
            <v>Бухоро марказий дехкон бозори</v>
          </cell>
        </row>
        <row r="565">
          <cell r="A565" t="str">
            <v>0119467</v>
          </cell>
          <cell r="B565" t="str">
            <v>5571</v>
          </cell>
          <cell r="C565" t="str">
            <v>ФК Бунёдкор</v>
          </cell>
        </row>
        <row r="566">
          <cell r="A566" t="str">
            <v>0120059</v>
          </cell>
          <cell r="B566" t="str">
            <v>5576</v>
          </cell>
          <cell r="C566" t="str">
            <v>Дженерал Моторс Пауртрейн - Узбекистон</v>
          </cell>
        </row>
        <row r="567">
          <cell r="A567" t="str">
            <v>0120222</v>
          </cell>
          <cell r="B567" t="str">
            <v>5578</v>
          </cell>
          <cell r="C567" t="str">
            <v>Ангрен логистика маркази</v>
          </cell>
        </row>
        <row r="568">
          <cell r="A568" t="str">
            <v>0120261</v>
          </cell>
          <cell r="B568" t="str">
            <v>5579</v>
          </cell>
          <cell r="C568" t="str">
            <v>Азия альянс банк</v>
          </cell>
        </row>
        <row r="569">
          <cell r="A569" t="str">
            <v>0120328</v>
          </cell>
          <cell r="B569" t="str">
            <v>5580</v>
          </cell>
          <cell r="C569" t="str">
            <v>Саховат-спорт-сервис</v>
          </cell>
        </row>
        <row r="570">
          <cell r="A570" t="str">
            <v>0120656</v>
          </cell>
          <cell r="B570" t="str">
            <v>5583</v>
          </cell>
          <cell r="C570" t="str">
            <v>Хай-тек банк</v>
          </cell>
        </row>
        <row r="571">
          <cell r="A571" t="str">
            <v>0120674</v>
          </cell>
          <cell r="B571" t="str">
            <v>5584</v>
          </cell>
          <cell r="C571" t="str">
            <v>Жиззах аккумулятор заводи</v>
          </cell>
        </row>
        <row r="572">
          <cell r="A572" t="str">
            <v>0120875</v>
          </cell>
          <cell r="B572" t="str">
            <v>5586</v>
          </cell>
          <cell r="C572" t="str">
            <v>Хива универсал савдо комплекси</v>
          </cell>
        </row>
        <row r="573">
          <cell r="A573" t="str">
            <v>0120961</v>
          </cell>
          <cell r="B573" t="str">
            <v>5587</v>
          </cell>
          <cell r="C573" t="str">
            <v>Ориент финанс банк</v>
          </cell>
        </row>
        <row r="574">
          <cell r="A574" t="str">
            <v>0120962</v>
          </cell>
          <cell r="B574" t="str">
            <v>5588</v>
          </cell>
          <cell r="C574" t="str">
            <v>Марказий ипподром</v>
          </cell>
        </row>
        <row r="575">
          <cell r="A575" t="str">
            <v>0121550</v>
          </cell>
          <cell r="B575" t="str">
            <v>5598</v>
          </cell>
          <cell r="C575" t="str">
            <v>Бешарик турон саноат савдо комплекси</v>
          </cell>
        </row>
        <row r="576">
          <cell r="A576" t="str">
            <v>0121905</v>
          </cell>
          <cell r="B576" t="str">
            <v>5601</v>
          </cell>
          <cell r="C576" t="str">
            <v>Гурлан универсал савдо комплекси</v>
          </cell>
        </row>
        <row r="577">
          <cell r="A577" t="str">
            <v>0121931</v>
          </cell>
          <cell r="B577" t="str">
            <v>5602</v>
          </cell>
          <cell r="C577" t="str">
            <v>Республика ихтисослашт терапия ва тиббий реабилитация илмий-амалий тиббиёт маркази</v>
          </cell>
        </row>
        <row r="578">
          <cell r="A578" t="str">
            <v>0121935</v>
          </cell>
          <cell r="B578" t="str">
            <v>5603</v>
          </cell>
          <cell r="C578" t="str">
            <v>Республика ихтисослаштирилган куз микрохирургияси маркази</v>
          </cell>
        </row>
        <row r="579">
          <cell r="A579" t="str">
            <v>0121988</v>
          </cell>
          <cell r="B579" t="str">
            <v>5605</v>
          </cell>
          <cell r="C579" t="str">
            <v>Тошшахартрансхизмат акциядорлик компанияси</v>
          </cell>
        </row>
        <row r="580">
          <cell r="A580" t="str">
            <v>0122000</v>
          </cell>
          <cell r="B580" t="str">
            <v>5604</v>
          </cell>
          <cell r="C580" t="str">
            <v>Республика ихтисослаштирилган кардиология маркази</v>
          </cell>
        </row>
        <row r="581">
          <cell r="A581" t="str">
            <v>0122098</v>
          </cell>
          <cell r="B581" t="str">
            <v>5606</v>
          </cell>
          <cell r="C581" t="str">
            <v>Кува тумани раста савдо комплекси</v>
          </cell>
        </row>
        <row r="582">
          <cell r="A582" t="str">
            <v>0122231</v>
          </cell>
          <cell r="B582" t="str">
            <v>5609</v>
          </cell>
          <cell r="C582" t="str">
            <v>Узагросаноатмашхолдинг</v>
          </cell>
        </row>
        <row r="583">
          <cell r="A583" t="str">
            <v>0122263</v>
          </cell>
          <cell r="B583" t="str">
            <v>5610</v>
          </cell>
          <cell r="C583" t="str">
            <v>Тошкент кишлок хужалиги техникаси заводи</v>
          </cell>
        </row>
        <row r="584">
          <cell r="A584" t="str">
            <v>0122289</v>
          </cell>
          <cell r="B584" t="str">
            <v>5613</v>
          </cell>
          <cell r="C584" t="str">
            <v>Курилишмашлизинг</v>
          </cell>
        </row>
        <row r="585">
          <cell r="A585" t="str">
            <v>0122302</v>
          </cell>
          <cell r="B585" t="str">
            <v>5611</v>
          </cell>
          <cell r="C585" t="str">
            <v>Республика ихтисослаштирилган урология маркази</v>
          </cell>
        </row>
        <row r="586">
          <cell r="A586" t="str">
            <v>0122323</v>
          </cell>
          <cell r="B586" t="str">
            <v>5615</v>
          </cell>
          <cell r="C586" t="str">
            <v>Чирчик кишлок хужалиги техникаси заводи</v>
          </cell>
        </row>
        <row r="587">
          <cell r="A587" t="str">
            <v>0122354</v>
          </cell>
          <cell r="B587" t="str">
            <v>5614</v>
          </cell>
          <cell r="C587" t="str">
            <v>Республика ихтисослашт-н акушерлик ва гинекология илмий-амалий тиббиёт маркази</v>
          </cell>
        </row>
        <row r="588">
          <cell r="A588" t="str">
            <v>0122376</v>
          </cell>
          <cell r="B588" t="str">
            <v>5616</v>
          </cell>
          <cell r="C588" t="str">
            <v>Академик В.Вохидов номидаги Республика ихтисослашт хирургия маркази</v>
          </cell>
        </row>
        <row r="589">
          <cell r="A589" t="str">
            <v>0122555</v>
          </cell>
          <cell r="B589" t="str">
            <v>5618</v>
          </cell>
          <cell r="C589" t="str">
            <v>Фаргона кишлок хужалик махсулотлари улгуржи бозори</v>
          </cell>
        </row>
        <row r="590">
          <cell r="A590" t="str">
            <v>0122700</v>
          </cell>
          <cell r="B590" t="str">
            <v>5619</v>
          </cell>
          <cell r="C590" t="str">
            <v>Олчазор азия</v>
          </cell>
        </row>
        <row r="591">
          <cell r="A591" t="str">
            <v>0561567</v>
          </cell>
          <cell r="B591" t="str">
            <v>5562</v>
          </cell>
          <cell r="C591" t="str">
            <v>Халк банк</v>
          </cell>
        </row>
        <row r="592">
          <cell r="A592" t="str">
            <v>0626120</v>
          </cell>
          <cell r="B592" t="str">
            <v>5459</v>
          </cell>
          <cell r="C592" t="str">
            <v>Дори-дармон Акциядорлик компанияси</v>
          </cell>
        </row>
        <row r="593">
          <cell r="A593" t="str">
            <v>0694232</v>
          </cell>
          <cell r="B593" t="str">
            <v>5463</v>
          </cell>
          <cell r="C593" t="str">
            <v>Янги Ангрен иссиклик электр станцияси</v>
          </cell>
        </row>
        <row r="594">
          <cell r="A594" t="str">
            <v>0830246</v>
          </cell>
          <cell r="B594" t="str">
            <v>5538</v>
          </cell>
          <cell r="C594" t="str">
            <v>Универсал сугурта</v>
          </cell>
        </row>
        <row r="595">
          <cell r="A595" t="str">
            <v>0842055</v>
          </cell>
          <cell r="B595" t="str">
            <v>5577</v>
          </cell>
          <cell r="C595" t="str">
            <v>Гурлан дехкон бозори</v>
          </cell>
        </row>
        <row r="596">
          <cell r="A596" t="str">
            <v>0844169</v>
          </cell>
          <cell r="B596" t="str">
            <v>5435</v>
          </cell>
          <cell r="C596" t="str">
            <v>Фаргонаазот</v>
          </cell>
        </row>
        <row r="597">
          <cell r="A597" t="str">
            <v>0844171</v>
          </cell>
          <cell r="B597" t="str">
            <v>5482</v>
          </cell>
          <cell r="C597" t="str">
            <v>Самаркандкимё</v>
          </cell>
        </row>
        <row r="598">
          <cell r="A598" t="str">
            <v>0908393</v>
          </cell>
          <cell r="B598" t="str">
            <v>5526</v>
          </cell>
          <cell r="C598" t="str">
            <v>Куч</v>
          </cell>
        </row>
        <row r="599">
          <cell r="A599" t="str">
            <v>1415010</v>
          </cell>
          <cell r="B599" t="str">
            <v>5437</v>
          </cell>
          <cell r="C599" t="str">
            <v>Кашкадарё нефтгаз ишчи таъминот</v>
          </cell>
        </row>
        <row r="600">
          <cell r="A600" t="str">
            <v>1420025</v>
          </cell>
          <cell r="B600" t="str">
            <v>5494</v>
          </cell>
          <cell r="C600" t="str">
            <v>Ангрен иссиклик электр станцияси</v>
          </cell>
        </row>
        <row r="601">
          <cell r="A601" t="str">
            <v>1492090</v>
          </cell>
          <cell r="B601" t="str">
            <v>5542</v>
          </cell>
          <cell r="C601" t="str">
            <v>Маргилон шахар дехкон бозори</v>
          </cell>
        </row>
        <row r="602">
          <cell r="A602" t="str">
            <v>1513453</v>
          </cell>
          <cell r="B602" t="str">
            <v>5612</v>
          </cell>
          <cell r="C602" t="str">
            <v>Курилиш бирлашмаси</v>
          </cell>
        </row>
        <row r="603">
          <cell r="A603" t="str">
            <v>1543425</v>
          </cell>
          <cell r="B603" t="str">
            <v>5570</v>
          </cell>
          <cell r="C603" t="str">
            <v>Инго-Узбекистан</v>
          </cell>
        </row>
        <row r="604">
          <cell r="A604" t="str">
            <v>1572049</v>
          </cell>
          <cell r="B604" t="str">
            <v>5519</v>
          </cell>
          <cell r="C604" t="str">
            <v>Замон плюс сармоя</v>
          </cell>
        </row>
        <row r="605">
          <cell r="A605" t="str">
            <v>1619906</v>
          </cell>
          <cell r="B605" t="str">
            <v>5608</v>
          </cell>
          <cell r="C605" t="str">
            <v>Узмахсусмонтажкурилиш</v>
          </cell>
        </row>
        <row r="606">
          <cell r="A606" t="str">
            <v>1620782</v>
          </cell>
          <cell r="B606" t="str">
            <v>5600</v>
          </cell>
          <cell r="C606" t="str">
            <v>Навои савдо комплекси</v>
          </cell>
        </row>
        <row r="607">
          <cell r="A607" t="str">
            <v>1662807</v>
          </cell>
          <cell r="B607" t="str">
            <v>5582</v>
          </cell>
          <cell r="C607" t="str">
            <v>Силк роад капитал холдингс</v>
          </cell>
        </row>
        <row r="608">
          <cell r="A608" t="str">
            <v>1762492</v>
          </cell>
          <cell r="B608" t="str">
            <v>5599</v>
          </cell>
          <cell r="C608" t="str">
            <v>Маргилон файз савдо комплекси</v>
          </cell>
        </row>
        <row r="609">
          <cell r="A609" t="str">
            <v>1794811</v>
          </cell>
          <cell r="B609" t="str">
            <v>5589</v>
          </cell>
          <cell r="C609" t="str">
            <v>Тошуйжойлити</v>
          </cell>
        </row>
        <row r="610">
          <cell r="A610" t="str">
            <v>1812129</v>
          </cell>
          <cell r="B610" t="str">
            <v>5597</v>
          </cell>
          <cell r="C610" t="str">
            <v>Самарканд-лизинг</v>
          </cell>
        </row>
        <row r="611">
          <cell r="A611" t="str">
            <v>1832154</v>
          </cell>
          <cell r="B611" t="str">
            <v>5617</v>
          </cell>
          <cell r="C611" t="str">
            <v>Республика куп тармокли агросаноат биржаси</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Зан-ть(р-ны)"/>
      <sheetName val="s"/>
      <sheetName val="ТАБ№2"/>
      <sheetName val="Гай пахта"/>
      <sheetName val="Уюшмага_2-Ф"/>
      <sheetName val="уюшмага10,09_холатига"/>
      <sheetName val="Жами_свод"/>
      <sheetName val="Уюшмага_Форма-2"/>
      <sheetName val="Уюшмага_Ж10,09"/>
      <sheetName val="Гай_пахта"/>
      <sheetName val="Массив"/>
      <sheetName val="Нарх"/>
      <sheetName val="Пункт"/>
      <sheetName val="Уюшмага_2-Ф1"/>
      <sheetName val="уюшмага10,09_холатига1"/>
      <sheetName val="Жами_свод1"/>
      <sheetName val="Уюшмага_Форма-21"/>
      <sheetName val="Уюшмага_Ж10,091"/>
      <sheetName val="Гай_пахта1"/>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Даромадлар"/>
      <sheetName val="УРГАНЧ ТУМАН"/>
      <sheetName val="Урганч т"/>
      <sheetName val="ХИВА ТУМАН"/>
      <sheetName val="Хива т"/>
      <sheetName val="ХАЗОРАСП ТУМАН"/>
      <sheetName val="Хазарасп т"/>
      <sheetName val="ГУРЛАН ТУМАН"/>
      <sheetName val="Гурлан т"/>
      <sheetName val="ШОВОТ ТУМАН"/>
      <sheetName val="Шовот т"/>
      <sheetName val="ЯНГИАРИК ТУМАН"/>
      <sheetName val="Янгиарик т"/>
      <sheetName val="КУШКУПИР ТУМАН"/>
      <sheetName val="Кошкупир т"/>
      <sheetName val="БОГОТ ТУМАН"/>
      <sheetName val="Богот т"/>
      <sheetName val="ХОНКА ТУМАН"/>
      <sheetName val="Хонка т"/>
      <sheetName val="ЯНГИБОЗОР ТУМАН"/>
      <sheetName val="Янгибозор т"/>
      <sheetName val="туманлар буйича жами"/>
      <sheetName val="облбюджет"/>
      <sheetName val="ВСЕГО"/>
      <sheetName val="БогѾт т"/>
      <sheetName val="Варианты"/>
      <sheetName val="УРГАНЧ_ТУМАН"/>
      <sheetName val="Урганч_т"/>
      <sheetName val="ХИВА_ТУМАН"/>
      <sheetName val="Хива_т"/>
      <sheetName val="ХАЗОРАСП_ТУМАН"/>
      <sheetName val="Хазарасп_т"/>
      <sheetName val="ГУРЛАН_ТУМАН"/>
      <sheetName val="Гурлан_т"/>
      <sheetName val="ШОВОТ_ТУМАН"/>
      <sheetName val="Шовот_т"/>
      <sheetName val="ЯНГИАРИК_ТУМАН"/>
      <sheetName val="Янгиарик_т"/>
      <sheetName val="КУШКУПИР_ТУМАН"/>
      <sheetName val="Кошкупир_т"/>
      <sheetName val="БОГОТ_ТУМАН"/>
      <sheetName val="Богот_т"/>
      <sheetName val="ХОНКА_ТУМАН"/>
      <sheetName val="Хонка_т"/>
      <sheetName val="ЯНГИБОЗОР_ТУМАН"/>
      <sheetName val="Янгибозор_т"/>
      <sheetName val="туманлар_буйича_жами"/>
      <sheetName val="БогѾт_т"/>
      <sheetName val="MIN-MAX"/>
      <sheetName val="облбюјжет"/>
      <sheetName val="ХАЗІРАСП_ТУМАН"/>
      <sheetName val="ГУРЛАНSТУМАН"/>
      <sheetName val="ШОВІТ_ТУМАН"/>
      <sheetName val="БІГОТ_ТУМАН"/>
      <sheetName val="БЦгот_т"/>
      <sheetName val="ЯНГИБІЗОР_ТУМАН"/>
      <sheetName val="табли 4 местний совет"/>
      <sheetName val="2010"/>
      <sheetName val="2011"/>
      <sheetName val="2012"/>
      <sheetName val="2013"/>
      <sheetName val="2014"/>
      <sheetName val="2015"/>
      <sheetName val="2016"/>
      <sheetName val="2017"/>
      <sheetName val="смеш_дт"/>
      <sheetName val="ТАБ№2"/>
      <sheetName val="63- протокол (4)"/>
      <sheetName val="уюшмага10,09 холатига"/>
      <sheetName val="УРГАНЧ_ТУМАН1"/>
      <sheetName val="Урганч_т1"/>
      <sheetName val="ХИВА_ТУМАН1"/>
      <sheetName val="Хива_т1"/>
      <sheetName val="ХАЗОРАСП_ТУМАН1"/>
      <sheetName val="Хазарасп_т1"/>
      <sheetName val="ГУРЛАН_ТУМАН1"/>
      <sheetName val="Гурлан_т1"/>
      <sheetName val="ШОВОТ_ТУМАН1"/>
      <sheetName val="Шовот_т1"/>
      <sheetName val="ЯНГИАРИК_ТУМАН1"/>
      <sheetName val="Янгиарик_т1"/>
      <sheetName val="КУШКУПИР_ТУМАН1"/>
      <sheetName val="Кошкупир_т1"/>
      <sheetName val="БОГОТ_ТУМАН1"/>
      <sheetName val="Богот_т1"/>
      <sheetName val="ХОНКА_ТУМАН1"/>
      <sheetName val="Хонка_т1"/>
      <sheetName val="ЯНГИБОЗОР_ТУМАН1"/>
      <sheetName val="Янгибозор_т1"/>
      <sheetName val="туманлар_буйича_жами1"/>
      <sheetName val="БогѾт_т1"/>
      <sheetName val="УРГАНЧ_ТУМАН2"/>
      <sheetName val="Урганч_т2"/>
      <sheetName val="ХИВА_ТУМАН2"/>
      <sheetName val="Хива_т2"/>
      <sheetName val="ХАЗОРАСП_ТУМАН2"/>
      <sheetName val="Хазарасп_т2"/>
      <sheetName val="ГУРЛАН_ТУМАН2"/>
      <sheetName val="Гурлан_т2"/>
      <sheetName val="ШОВОТ_ТУМАН2"/>
      <sheetName val="Шовот_т2"/>
      <sheetName val="ЯНГИАРИК_ТУМАН2"/>
      <sheetName val="Янгиарик_т2"/>
      <sheetName val="КУШКУПИР_ТУМАН2"/>
      <sheetName val="Кошкупир_т2"/>
      <sheetName val="БОГОТ_ТУМАН2"/>
      <sheetName val="Богот_т2"/>
      <sheetName val="ХОНКА_ТУМАН2"/>
      <sheetName val="Хонка_т2"/>
      <sheetName val="ЯНГИБОЗОР_ТУМАН2"/>
      <sheetName val="Янгибозор_т2"/>
      <sheetName val="туманлар_буйича_жами2"/>
      <sheetName val="БогѾт_т2"/>
      <sheetName val="табли_4_местний_совет"/>
      <sheetName val="63-_протокол_(4)"/>
      <sheetName val="уюшмага10,09_холатига"/>
      <sheetName val="Фориш 2003"/>
      <sheetName val="курс"/>
    </sheetNames>
    <sheetDataSet>
      <sheetData sheetId="0" refreshError="1">
        <row r="1">
          <cell r="A1" t="str">
            <v>Районы1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06_12_2016"/>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s>
    <sheetDataSet>
      <sheetData sheetId="0"/>
      <sheetData sheetId="1"/>
      <sheetData sheetId="2"/>
      <sheetData sheetId="3"/>
      <sheetData sheetId="4">
        <row r="5">
          <cell r="E5" t="str">
            <v>в том числе</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ЗатратыЗаказчика"/>
      <sheetName val="ТЭП"/>
      <sheetName val="Чувств"/>
      <sheetName val="КурсЦБ"/>
      <sheetName val="Input1"/>
      <sheetName val="Loans1"/>
      <sheetName val="Depreciat"/>
      <sheetName val="Input3"/>
      <sheetName val="Рецептура1"/>
      <sheetName val="Рецептура2"/>
      <sheetName val="Input4"/>
      <sheetName val="Taxes"/>
      <sheetName val="Project Cost"/>
      <sheetName val="FinPlan"/>
      <sheetName val="Loans"/>
      <sheetName val="ProdPlan"/>
      <sheetName val="SalePlan"/>
      <sheetName val="SalePlan (2)"/>
      <sheetName val="CostSold"/>
      <sheetName val="ЗарПлата"/>
      <sheetName val="CostSold (2)"/>
      <sheetName val="Себестоимость"/>
      <sheetName val="CostTotal"/>
      <sheetName val="ProfLoss"/>
      <sheetName val="ProfLoss (2)"/>
      <sheetName val="CashFlow"/>
      <sheetName val="WorkCap"/>
      <sheetName val="WorkCap (2)"/>
      <sheetName val="CashFlowФОТОН"/>
      <sheetName val="Present"/>
      <sheetName val="Balance"/>
      <sheetName val="IRR"/>
      <sheetName val="BreakPoint"/>
      <sheetName val="Ф1"/>
      <sheetName val="Ф2"/>
      <sheetName val="Класс"/>
      <sheetName val="Сост Фотон"/>
      <sheetName val="1"/>
      <sheetName val="2"/>
      <sheetName val="3"/>
      <sheetName val="Лист1"/>
      <sheetName val="Финанализ123"/>
    </sheetNames>
    <sheetDataSet>
      <sheetData sheetId="0"/>
      <sheetData sheetId="1"/>
      <sheetData sheetId="2"/>
      <sheetData sheetId="3"/>
      <sheetData sheetId="4"/>
      <sheetData sheetId="5">
        <row r="3">
          <cell r="C3">
            <v>1</v>
          </cell>
        </row>
      </sheetData>
      <sheetData sheetId="6"/>
      <sheetData sheetId="7"/>
      <sheetData sheetId="8">
        <row r="7">
          <cell r="C7">
            <v>1575000</v>
          </cell>
        </row>
        <row r="15">
          <cell r="C15">
            <v>1800000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s>
    <sheetDataSet>
      <sheetData sheetId="0">
        <row r="5">
          <cell r="E5" t="str">
            <v>в том числе</v>
          </cell>
        </row>
      </sheetData>
      <sheetData sheetId="1"/>
      <sheetData sheetId="2"/>
      <sheetData sheetId="3"/>
      <sheetData sheetId="4">
        <row r="5">
          <cell r="E5" t="str">
            <v>в том числе</v>
          </cell>
        </row>
      </sheetData>
      <sheetData sheetId="5"/>
      <sheetData sheetId="6"/>
      <sheetData sheetId="7"/>
      <sheetData sheetId="8"/>
      <sheetData sheetId="9"/>
      <sheetData sheetId="10"/>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Дефектная ведомость"/>
      <sheetName val="Уругликка"/>
      <sheetName val="банк табл"/>
      <sheetName val="Лист2"/>
      <sheetName val="Ресстр2"/>
      <sheetName val="реестр3"/>
      <sheetName val="Реестр1"/>
      <sheetName val="Т19"/>
      <sheetName val="режа"/>
      <sheetName val="Уюшмага 2-Ф"/>
      <sheetName val="Жами свод"/>
      <sheetName val="Уюшмага Форма-2"/>
      <sheetName val="Уюшмага Ж10,09"/>
      <sheetName val="Жад 30"/>
      <sheetName val="ер ресурс"/>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s"/>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11 жадвал"/>
      <sheetName val="10 жадвал"/>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МФО руйхат"/>
      <sheetName val="фориш_свод13"/>
      <sheetName val="экс_хар2"/>
      <sheetName val="сталь_по_годам1"/>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ow r="4">
          <cell r="O4">
            <v>67.099999999999994</v>
          </cell>
        </row>
      </sheetData>
      <sheetData sheetId="50">
        <row r="4">
          <cell r="O4">
            <v>67.099999999999994</v>
          </cell>
        </row>
      </sheetData>
      <sheetData sheetId="51">
        <row r="4">
          <cell r="O4">
            <v>67.099999999999994</v>
          </cell>
        </row>
      </sheetData>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ow r="4">
          <cell r="O4">
            <v>67.099999999999994</v>
          </cell>
        </row>
      </sheetData>
      <sheetData sheetId="74">
        <row r="4">
          <cell r="O4">
            <v>67.099999999999994</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efreshError="1"/>
      <sheetData sheetId="151">
        <row r="4">
          <cell r="O4">
            <v>67.099999999999994</v>
          </cell>
        </row>
      </sheetData>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sheetData sheetId="259"/>
      <sheetData sheetId="260"/>
      <sheetData sheetId="261"/>
      <sheetData sheetId="262"/>
      <sheetData sheetId="263"/>
      <sheetData sheetId="264"/>
      <sheetData sheetId="265"/>
      <sheetData sheetId="266"/>
      <sheetData sheetId="267"/>
      <sheetData sheetId="268"/>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sheetData sheetId="283"/>
      <sheetData sheetId="284"/>
      <sheetData sheetId="285"/>
      <sheetData sheetId="286"/>
      <sheetData sheetId="287"/>
      <sheetData sheetId="288"/>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efreshError="1"/>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sheetData sheetId="331"/>
      <sheetData sheetId="332"/>
      <sheetData sheetId="333"/>
      <sheetData sheetId="334"/>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sheetData sheetId="351"/>
      <sheetData sheetId="352"/>
      <sheetData sheetId="353"/>
      <sheetData sheetId="354"/>
      <sheetData sheetId="355"/>
      <sheetData sheetId="356"/>
      <sheetData sheetId="357"/>
      <sheetData sheetId="358"/>
      <sheetData sheetId="359"/>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sheetData sheetId="420">
        <row r="4">
          <cell r="O4">
            <v>67.099999999999994</v>
          </cell>
        </row>
      </sheetData>
      <sheetData sheetId="421"/>
      <sheetData sheetId="422"/>
      <sheetData sheetId="423"/>
      <sheetData sheetId="424"/>
      <sheetData sheetId="425"/>
      <sheetData sheetId="426"/>
      <sheetData sheetId="427"/>
      <sheetData sheetId="428"/>
      <sheetData sheetId="429"/>
      <sheetData sheetId="430">
        <row r="4">
          <cell r="O4">
            <v>67.099999999999994</v>
          </cell>
        </row>
      </sheetData>
      <sheetData sheetId="431"/>
      <sheetData sheetId="432"/>
      <sheetData sheetId="433"/>
      <sheetData sheetId="434"/>
      <sheetData sheetId="435"/>
      <sheetData sheetId="436"/>
      <sheetData sheetId="437"/>
      <sheetData sheetId="438">
        <row r="4">
          <cell r="O4">
            <v>67.099999999999994</v>
          </cell>
        </row>
      </sheetData>
      <sheetData sheetId="439"/>
      <sheetData sheetId="440"/>
      <sheetData sheetId="441"/>
      <sheetData sheetId="442"/>
      <sheetData sheetId="443">
        <row r="4">
          <cell r="O4">
            <v>67.099999999999994</v>
          </cell>
        </row>
      </sheetData>
      <sheetData sheetId="444">
        <row r="4">
          <cell r="O4">
            <v>67.099999999999994</v>
          </cell>
        </row>
      </sheetData>
      <sheetData sheetId="445"/>
      <sheetData sheetId="446">
        <row r="4">
          <cell r="O4">
            <v>67.099999999999994</v>
          </cell>
        </row>
      </sheetData>
      <sheetData sheetId="447"/>
      <sheetData sheetId="448"/>
      <sheetData sheetId="449"/>
      <sheetData sheetId="450"/>
      <sheetData sheetId="451"/>
      <sheetData sheetId="452"/>
      <sheetData sheetId="453"/>
      <sheetData sheetId="454"/>
      <sheetData sheetId="455"/>
      <sheetData sheetId="456">
        <row r="4">
          <cell r="O4">
            <v>67.099999999999994</v>
          </cell>
        </row>
      </sheetData>
      <sheetData sheetId="457"/>
      <sheetData sheetId="458"/>
      <sheetData sheetId="459"/>
      <sheetData sheetId="460"/>
      <sheetData sheetId="461"/>
      <sheetData sheetId="462"/>
      <sheetData sheetId="463"/>
      <sheetData sheetId="464"/>
      <sheetData sheetId="465"/>
      <sheetData sheetId="466"/>
      <sheetData sheetId="467"/>
      <sheetData sheetId="468"/>
      <sheetData sheetId="469">
        <row r="4">
          <cell r="O4">
            <v>67.099999999999994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отчета 16"/>
      <sheetName val="ПаспортРУС"/>
      <sheetName val="ПаспортEng"/>
      <sheetName val="БП-Анг"/>
      <sheetName val="Project Cost (2)"/>
      <sheetName val="NPV-IRR-PI-PP (2)"/>
      <sheetName val="Банк данных маркетинга 2"/>
      <sheetName val="Чуств."/>
      <sheetName val="ПаспортR"/>
      <sheetName val="ПаспортE"/>
      <sheetName val="Диаг1"/>
      <sheetName val="Диаг.6"/>
      <sheetName val="Диагр"/>
      <sheetName val="Диаг-"/>
      <sheetName val="Диаг 3"/>
      <sheetName val="Input1"/>
      <sheetName val="Depreciat"/>
      <sheetName val="Loans1"/>
      <sheetName val="Input3"/>
      <sheetName val="Input4"/>
      <sheetName val="Диаг -1"/>
      <sheetName val="Taxes"/>
      <sheetName val="---------"/>
      <sheetName val="ТЭП"/>
      <sheetName val="Project Cost"/>
      <sheetName val="FinPlan"/>
      <sheetName val="ProdPlan"/>
      <sheetName val="SalePlan"/>
      <sheetName val="Loans"/>
      <sheetName val="CostTotal"/>
      <sheetName val="CostSold"/>
      <sheetName val="Себестоимость"/>
      <sheetName val="ProfLoss"/>
      <sheetName val="WorkCap"/>
      <sheetName val="CashFlow"/>
      <sheetName val="Present"/>
      <sheetName val="NPV-IRR-PI-PP"/>
      <sheetName val="Balance"/>
      <sheetName val="BreakPoint"/>
      <sheetName val="Чувств"/>
      <sheetName val="Диагр-----"/>
      <sheetName val="Диагр----- (2)"/>
      <sheetName val="Диагр----- (3)"/>
      <sheetName val="WorkCap (2)"/>
      <sheetName val="Ф1"/>
      <sheetName val="Ф2"/>
      <sheetName val="Класс"/>
      <sheetName val="1"/>
      <sheetName val="2"/>
      <sheetName val="3"/>
      <sheetName val="Лист1"/>
    </sheetNames>
    <sheetDataSet>
      <sheetData sheetId="0">
        <row r="3">
          <cell r="D3" t="str">
            <v>Производство ортопедических матрасов</v>
          </cell>
        </row>
        <row r="5">
          <cell r="E5" t="str">
            <v>Создание собственного производства ортопедических матрасов в широком ассортименте в целях импортозамещения и экспорта продукции</v>
          </cell>
        </row>
        <row r="6">
          <cell r="E6" t="str">
            <v>Легкая промышленность</v>
          </cell>
        </row>
        <row r="10">
          <cell r="E10" t="str">
            <v>СЭЗ "Термез", Сурхандарьинская область</v>
          </cell>
        </row>
        <row r="37">
          <cell r="E37">
            <v>21600</v>
          </cell>
          <cell r="I37">
            <v>21600</v>
          </cell>
          <cell r="L37">
            <v>21600</v>
          </cell>
        </row>
        <row r="215">
          <cell r="E215">
            <v>3263889</v>
          </cell>
        </row>
        <row r="216">
          <cell r="D216" t="str">
            <v>Вклад местного инвестора (инициатора), $</v>
          </cell>
          <cell r="E216">
            <v>1080875</v>
          </cell>
        </row>
        <row r="217">
          <cell r="D217" t="str">
            <v>Вклад иностранного инвестора, $</v>
          </cell>
          <cell r="E217">
            <v>2183014</v>
          </cell>
        </row>
        <row r="218">
          <cell r="E218">
            <v>0</v>
          </cell>
        </row>
        <row r="224">
          <cell r="E224">
            <v>70.68500707069515</v>
          </cell>
        </row>
        <row r="225">
          <cell r="E225">
            <v>0.10839873986813564</v>
          </cell>
        </row>
        <row r="226">
          <cell r="E226">
            <v>958739.36945756758</v>
          </cell>
        </row>
        <row r="227">
          <cell r="E227">
            <v>1.2552798753725618</v>
          </cell>
        </row>
        <row r="232">
          <cell r="E232" t="str">
            <v xml:space="preserve">Продукция имеет достаточный спрос, 
Привлечение новой передовой технологии, 
Подержка государства по льготам СЭЗ и др.  </v>
          </cell>
        </row>
        <row r="233">
          <cell r="E233" t="str">
            <v>Требуется квалифицированный персонал, 
Отсутствие дизайнеров и технических инженеров и др.</v>
          </cell>
        </row>
        <row r="234">
          <cell r="E234" t="str">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ell>
        </row>
        <row r="235">
          <cell r="E235" t="str">
            <v>Частичная импортная зависимость, 
Наличие конкурентов импортеров продукции высокого качества</v>
          </cell>
        </row>
      </sheetData>
      <sheetData sheetId="1"/>
      <sheetData sheetId="2"/>
      <sheetData sheetId="3">
        <row r="3">
          <cell r="D3" t="str">
            <v>Production of orthopedic mattresses</v>
          </cell>
        </row>
        <row r="5">
          <cell r="E5" t="str">
            <v>Production of orthopedic mattresses</v>
          </cell>
        </row>
        <row r="9">
          <cell r="E9" t="str">
            <v>FEZ "Termez", Surkhan-Darya region</v>
          </cell>
        </row>
        <row r="28">
          <cell r="E28" t="str">
            <v>Consumer goods for the population, furniture industry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спортРУС"/>
      <sheetName val="ПаспортEng"/>
      <sheetName val="Форма-отчета 22"/>
      <sheetName val="Project Cost (2)"/>
      <sheetName val="Лист1"/>
      <sheetName val="NPV-IRR-PI-DPP (2)"/>
      <sheetName val="БП-Eng"/>
      <sheetName val="База данных"/>
      <sheetName val="Полезные сайты"/>
      <sheetName val="Импорт"/>
      <sheetName val="Экспорт"/>
      <sheetName val="промпродукция"/>
      <sheetName val="Чуств."/>
      <sheetName val="Input1"/>
      <sheetName val="Loans1"/>
      <sheetName val="Input3"/>
      <sheetName val="Input4"/>
      <sheetName val="0"/>
      <sheetName val="ПаспортRUS"/>
      <sheetName val="1"/>
      <sheetName val="2"/>
      <sheetName val="3"/>
      <sheetName val="4"/>
      <sheetName val="5"/>
      <sheetName val="6"/>
      <sheetName val="7"/>
      <sheetName val="8"/>
      <sheetName val="9"/>
      <sheetName val="10"/>
      <sheetName val="11"/>
      <sheetName val="12"/>
      <sheetName val="13"/>
      <sheetName val="14"/>
      <sheetName val="15"/>
      <sheetName val="16"/>
      <sheetName val="Паспорт"/>
      <sheetName val="ДЕХ"/>
      <sheetName val="ЧОР"/>
      <sheetName val="___"/>
      <sheetName val="Project Cost"/>
      <sheetName val="---------"/>
      <sheetName val="ТЭП"/>
      <sheetName val="FinPlan"/>
      <sheetName val="ProdPlan"/>
      <sheetName val="SalePlan"/>
      <sheetName val="Loans"/>
      <sheetName val="Depreciat"/>
      <sheetName val="Taxes"/>
      <sheetName val="CostTotal"/>
      <sheetName val="CostSold"/>
      <sheetName val="Себестоимость"/>
      <sheetName val="ProfLoss"/>
      <sheetName val="WorkCap"/>
      <sheetName val="CashFlow"/>
      <sheetName val="Present"/>
      <sheetName val="Balance"/>
      <sheetName val="BreakPoint"/>
    </sheetNames>
    <sheetDataSet>
      <sheetData sheetId="0"/>
      <sheetData sheetId="1"/>
      <sheetData sheetId="2"/>
      <sheetData sheetId="3">
        <row r="6">
          <cell r="C6" t="str">
            <v>Показатели</v>
          </cell>
          <cell r="D6" t="str">
            <v>Затраты в национальной валюте</v>
          </cell>
          <cell r="E6" t="str">
            <v>Затраты в СКВ</v>
          </cell>
          <cell r="F6" t="str">
            <v xml:space="preserve">Всего </v>
          </cell>
          <cell r="G6" t="str">
            <v xml:space="preserve">Структура </v>
          </cell>
          <cell r="J6" t="str">
            <v xml:space="preserve">Займ / кредит </v>
          </cell>
        </row>
        <row r="7">
          <cell r="L7" t="str">
            <v>Местный инвестор</v>
          </cell>
          <cell r="M7" t="str">
            <v>Иностранный инвестор</v>
          </cell>
        </row>
        <row r="8">
          <cell r="C8" t="str">
            <v>Проектирование</v>
          </cell>
          <cell r="D8">
            <v>1125</v>
          </cell>
          <cell r="F8">
            <v>1125</v>
          </cell>
          <cell r="L8">
            <v>1125</v>
          </cell>
          <cell r="M8">
            <v>0</v>
          </cell>
        </row>
        <row r="9">
          <cell r="C9" t="str">
            <v>Здания, сооружения, земля</v>
          </cell>
          <cell r="D9">
            <v>22500</v>
          </cell>
          <cell r="F9">
            <v>22500</v>
          </cell>
          <cell r="L9">
            <v>22500</v>
          </cell>
          <cell r="M9">
            <v>0</v>
          </cell>
        </row>
        <row r="10">
          <cell r="C10" t="str">
            <v>Основное оборудование</v>
          </cell>
          <cell r="E10">
            <v>225000</v>
          </cell>
          <cell r="F10">
            <v>225000</v>
          </cell>
          <cell r="L10">
            <v>0</v>
          </cell>
          <cell r="M10">
            <v>225000</v>
          </cell>
        </row>
        <row r="11">
          <cell r="C11" t="str">
            <v xml:space="preserve">Вспомогательное оборудование </v>
          </cell>
          <cell r="D11">
            <v>22500</v>
          </cell>
          <cell r="F11">
            <v>22500</v>
          </cell>
          <cell r="L11">
            <v>22500</v>
          </cell>
          <cell r="M11">
            <v>0</v>
          </cell>
        </row>
        <row r="12">
          <cell r="C12" t="str">
            <v>Транспортные расходы, шеф-монтаж, обучение</v>
          </cell>
          <cell r="E12">
            <v>15750.000000000002</v>
          </cell>
          <cell r="F12">
            <v>15750.000000000002</v>
          </cell>
          <cell r="L12">
            <v>0</v>
          </cell>
          <cell r="M12">
            <v>15750.000000000002</v>
          </cell>
        </row>
        <row r="13">
          <cell r="C13" t="str">
            <v xml:space="preserve">Прочие фиксированные активы </v>
          </cell>
          <cell r="D13">
            <v>2250</v>
          </cell>
          <cell r="E13">
            <v>12037.5</v>
          </cell>
          <cell r="F13">
            <v>14287.5</v>
          </cell>
          <cell r="L13">
            <v>2250</v>
          </cell>
          <cell r="M13">
            <v>12037.5</v>
          </cell>
        </row>
        <row r="14">
          <cell r="C14" t="str">
            <v>Всего Фиксированные Активы</v>
          </cell>
          <cell r="D14">
            <v>48375</v>
          </cell>
          <cell r="E14">
            <v>252787.5</v>
          </cell>
          <cell r="F14">
            <v>301162.5</v>
          </cell>
          <cell r="J14">
            <v>0</v>
          </cell>
          <cell r="K14">
            <v>0</v>
          </cell>
          <cell r="L14">
            <v>48375</v>
          </cell>
          <cell r="M14">
            <v>252787.5</v>
          </cell>
        </row>
        <row r="15">
          <cell r="C15" t="str">
            <v>структура</v>
          </cell>
          <cell r="D15">
            <v>0.16062756817332835</v>
          </cell>
          <cell r="E15">
            <v>0.83937243182667165</v>
          </cell>
          <cell r="F15">
            <v>1</v>
          </cell>
          <cell r="J15">
            <v>0</v>
          </cell>
          <cell r="K15">
            <v>0</v>
          </cell>
          <cell r="L15">
            <v>0.16062756817332835</v>
          </cell>
          <cell r="M15">
            <v>0.83937243182667165</v>
          </cell>
        </row>
        <row r="16">
          <cell r="C16" t="str">
            <v>Запасы сырья и материалов (3 месяцов)</v>
          </cell>
          <cell r="D16">
            <v>67575.000000000015</v>
          </cell>
          <cell r="F16">
            <v>67575.000000000015</v>
          </cell>
          <cell r="L16">
            <v>67575.000000000015</v>
          </cell>
        </row>
        <row r="17">
          <cell r="C17" t="str">
            <v>Финансовые издержки</v>
          </cell>
          <cell r="D17">
            <v>967.5</v>
          </cell>
          <cell r="E17">
            <v>5055.75</v>
          </cell>
          <cell r="F17">
            <v>6023.25</v>
          </cell>
          <cell r="M17">
            <v>6023.25</v>
          </cell>
        </row>
        <row r="18">
          <cell r="C18" t="str">
            <v>ВСЕГО ПЕРВОНАЧАЛЬНАЯ СТОИМОСТЬ ПРОЕКТА</v>
          </cell>
          <cell r="D18">
            <v>116917.50000000001</v>
          </cell>
          <cell r="E18">
            <v>257843.25</v>
          </cell>
          <cell r="F18">
            <v>374760.75</v>
          </cell>
          <cell r="J18">
            <v>0</v>
          </cell>
          <cell r="K18">
            <v>0</v>
          </cell>
          <cell r="L18">
            <v>115950.00000000001</v>
          </cell>
          <cell r="M18">
            <v>258810.75</v>
          </cell>
        </row>
        <row r="19">
          <cell r="C19" t="str">
            <v>Структура</v>
          </cell>
          <cell r="D19">
            <v>0.31197904262919746</v>
          </cell>
          <cell r="E19">
            <v>0.6880209573708026</v>
          </cell>
          <cell r="F19">
            <v>1</v>
          </cell>
          <cell r="J19">
            <v>0</v>
          </cell>
          <cell r="K19">
            <v>0</v>
          </cell>
          <cell r="L19">
            <v>0.30939739553835349</v>
          </cell>
          <cell r="M19">
            <v>0.69060260446164656</v>
          </cell>
        </row>
      </sheetData>
      <sheetData sheetId="4">
        <row r="12">
          <cell r="S12">
            <v>225000</v>
          </cell>
        </row>
        <row r="56">
          <cell r="W56">
            <v>616</v>
          </cell>
          <cell r="X56">
            <v>656</v>
          </cell>
          <cell r="Y56">
            <v>800</v>
          </cell>
        </row>
        <row r="86">
          <cell r="W86">
            <v>0</v>
          </cell>
          <cell r="X86">
            <v>0</v>
          </cell>
          <cell r="Y86">
            <v>0</v>
          </cell>
        </row>
        <row r="140">
          <cell r="V140">
            <v>0</v>
          </cell>
          <cell r="W140">
            <v>0</v>
          </cell>
          <cell r="X140">
            <v>0</v>
          </cell>
        </row>
        <row r="182">
          <cell r="V182">
            <v>17.971</v>
          </cell>
          <cell r="W182">
            <v>21.151</v>
          </cell>
          <cell r="X182">
            <v>22.960999999999999</v>
          </cell>
        </row>
        <row r="228">
          <cell r="V228">
            <v>2.0840000000000001</v>
          </cell>
          <cell r="W228">
            <v>2.0750000000000002</v>
          </cell>
          <cell r="X228">
            <v>1.544</v>
          </cell>
        </row>
        <row r="270">
          <cell r="V270">
            <v>5.0069999999999997</v>
          </cell>
          <cell r="W270">
            <v>1.393</v>
          </cell>
          <cell r="X270">
            <v>402</v>
          </cell>
        </row>
        <row r="323">
          <cell r="V323">
            <v>10</v>
          </cell>
        </row>
        <row r="432">
          <cell r="AC432">
            <v>120</v>
          </cell>
        </row>
        <row r="558">
          <cell r="AG558">
            <v>34</v>
          </cell>
          <cell r="AH558">
            <v>17</v>
          </cell>
          <cell r="AI558">
            <v>18</v>
          </cell>
        </row>
        <row r="713">
          <cell r="AG713">
            <v>41004</v>
          </cell>
          <cell r="AH713">
            <v>38913</v>
          </cell>
          <cell r="AI713">
            <v>32947</v>
          </cell>
        </row>
        <row r="773">
          <cell r="AG773">
            <v>24</v>
          </cell>
          <cell r="AH773">
            <v>2</v>
          </cell>
          <cell r="AI773">
            <v>10</v>
          </cell>
        </row>
        <row r="854">
          <cell r="AF854">
            <v>219</v>
          </cell>
          <cell r="AG854">
            <v>420</v>
          </cell>
          <cell r="AH854">
            <v>309</v>
          </cell>
        </row>
        <row r="938">
          <cell r="AF938">
            <v>1</v>
          </cell>
          <cell r="AG938">
            <v>3</v>
          </cell>
          <cell r="AH938">
            <v>4</v>
          </cell>
        </row>
      </sheetData>
      <sheetData sheetId="5">
        <row r="11">
          <cell r="E11">
            <v>0</v>
          </cell>
          <cell r="H11">
            <v>-374760.75</v>
          </cell>
        </row>
        <row r="12">
          <cell r="E12">
            <v>337875.00000000006</v>
          </cell>
          <cell r="H12">
            <v>77582.199821428541</v>
          </cell>
        </row>
        <row r="13">
          <cell r="E13">
            <v>405450.00000000006</v>
          </cell>
          <cell r="H13">
            <v>105874.04696428569</v>
          </cell>
        </row>
        <row r="14">
          <cell r="E14">
            <v>473025.00000000006</v>
          </cell>
          <cell r="H14">
            <v>134165.89410714284</v>
          </cell>
        </row>
        <row r="15">
          <cell r="E15">
            <v>540600.00000000012</v>
          </cell>
          <cell r="H15">
            <v>162457.74124999999</v>
          </cell>
        </row>
        <row r="16">
          <cell r="E16">
            <v>608175.00000000012</v>
          </cell>
          <cell r="H16">
            <v>190749.58839285714</v>
          </cell>
        </row>
        <row r="17">
          <cell r="E17">
            <v>608512.87500000012</v>
          </cell>
          <cell r="H17">
            <v>186603.89762857149</v>
          </cell>
        </row>
        <row r="18">
          <cell r="E18">
            <v>608850.75</v>
          </cell>
          <cell r="H18">
            <v>186745.35686428566</v>
          </cell>
        </row>
        <row r="19">
          <cell r="E19">
            <v>609188.625</v>
          </cell>
          <cell r="H19">
            <v>147399.31609999994</v>
          </cell>
        </row>
        <row r="20">
          <cell r="E20">
            <v>609526.5</v>
          </cell>
          <cell r="H20">
            <v>147540.77533571428</v>
          </cell>
          <cell r="M20">
            <v>685960.72688377532</v>
          </cell>
          <cell r="N20">
            <v>0.31490273850033113</v>
          </cell>
          <cell r="O20">
            <v>2.7919348594637388</v>
          </cell>
        </row>
        <row r="31">
          <cell r="P31">
            <v>44.871369471128929</v>
          </cell>
        </row>
        <row r="178">
          <cell r="D178">
            <v>1500</v>
          </cell>
        </row>
        <row r="183">
          <cell r="D183">
            <v>4</v>
          </cell>
        </row>
        <row r="184">
          <cell r="D184">
            <v>2.5</v>
          </cell>
        </row>
        <row r="185">
          <cell r="D185">
            <v>0.25</v>
          </cell>
        </row>
        <row r="197">
          <cell r="D197">
            <v>3</v>
          </cell>
        </row>
      </sheetData>
      <sheetData sheetId="6"/>
      <sheetData sheetId="7">
        <row r="695">
          <cell r="D695">
            <v>4.8</v>
          </cell>
        </row>
      </sheetData>
      <sheetData sheetId="8"/>
      <sheetData sheetId="9"/>
      <sheetData sheetId="10"/>
      <sheetData sheetId="11"/>
      <sheetData sheetId="12"/>
      <sheetData sheetId="13">
        <row r="2">
          <cell r="I2">
            <v>10500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refreshError="1"/>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s>
    <sheetDataSet>
      <sheetData sheetId="0"/>
      <sheetData sheetId="1"/>
      <sheetData sheetId="2"/>
      <sheetData sheetId="3"/>
      <sheetData sheetId="4">
        <row r="5">
          <cell r="E5" t="str">
            <v>в том числе</v>
          </cell>
        </row>
      </sheetData>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1-bank"/>
      <sheetName val="1-bf"/>
      <sheetName val="1-bt"/>
      <sheetName val="1-dfx"/>
      <sheetName val="2-bank"/>
      <sheetName val="2-bf"/>
      <sheetName val="2-bt"/>
      <sheetName val="2-dfx"/>
      <sheetName val="8-bank"/>
      <sheetName val="8-bt"/>
      <sheetName val="4"/>
      <sheetName val="5"/>
      <sheetName val="6"/>
      <sheetName val="7-bank"/>
      <sheetName val="7-bf"/>
      <sheetName val="7-bt"/>
      <sheetName val="7-dfx"/>
      <sheetName val="3-bank"/>
      <sheetName val="3-bf"/>
      <sheetName val="3-bt"/>
      <sheetName val="3-dfx"/>
      <sheetName val="Obraz NEW (polug) na 01 01 2006"/>
      <sheetName val="Аёл-тад NEW 1"/>
      <sheetName val="Аёл-тад NEW 4"/>
      <sheetName val="Аёл-тад NEW 2"/>
      <sheetName val="Аёл-тад NEW 3"/>
      <sheetName val="Ishchi o`rin NEW"/>
      <sheetName val="PP-308 NEW"/>
      <sheetName val="Ёш оила микро"/>
      <sheetName val="Аёл-тадб NEW"/>
      <sheetName val="ЯТТ"/>
      <sheetName val="ДФХ-1"/>
      <sheetName val="ДФХ-2"/>
      <sheetName val="ФХ"/>
      <sheetName val="Микф"/>
      <sheetName val="кичик кор"/>
      <sheetName val="масъул шахслар"/>
      <sheetName val="Старт кап"/>
      <sheetName val="ФЛК"/>
      <sheetName val="Оилавий тадбиркорлик (кв)"/>
      <sheetName val="Лизинг (кв)"/>
      <sheetName val="Маиший хизмат (кв)"/>
      <sheetName val="Proverka"/>
      <sheetName val="сана"/>
      <sheetName val="Зан-ть(р-ны)"/>
      <sheetName val="Obraz_NEW_(polug)_na_01_01_2006"/>
      <sheetName val="Аёл-тад_NEW_1"/>
      <sheetName val="Аёл-тад_NEW_4"/>
      <sheetName val="Аёл-тад_NEW_2"/>
      <sheetName val="Аёл-тад_NEW_3"/>
      <sheetName val="Ishchi_o`rin_NEW"/>
      <sheetName val="PP-308_NEW"/>
      <sheetName val="Ёш_оила_микро"/>
      <sheetName val="Аёл-тадб_NEW"/>
      <sheetName val="кичик_кор"/>
      <sheetName val="масъул_шахслар"/>
      <sheetName val="Старт_кап"/>
      <sheetName val="Оилавий_тадбиркорлик_(кв)"/>
      <sheetName val="Лизинг_(кв)"/>
      <sheetName val="Маиший_хизмат_(кв)"/>
      <sheetName val="시설투자"/>
      <sheetName val="Oglavlenie"/>
    </sheetNames>
    <sheetDataSet>
      <sheetData sheetId="0"/>
      <sheetData sheetId="1"/>
      <sheetData sheetId="2">
        <row r="128">
          <cell r="B128" t="str">
            <v>% отчислений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hstl.cn&#1050;&#1080;&#1090;&#1072;&#1081;,%20&#1087;&#1088;&#1086;&#1074;&#1080;&#1085;&#1094;&#1080;&#1103;%20&#1062;&#1079;&#1103;&#1085;&#1089;&#1091;,%20&#1075;.%20&#1062;&#1079;&#1080;&#1085;&#1100;&#1090;&#1072;&#1085;&#1100;,%20&#1079;&#1086;&#1085;&#1072;%20&#1101;&#1082;&#1086;&#1085;&#1086;&#1084;&#1080;&#1095;&#1077;&#1089;&#1082;&#1086;&#1075;&#1086;%20&#1088;&#1072;&#1079;&#1074;&#1080;&#1090;&#1080;&#1103;,%20&#1091;&#1083;.%20&#1057;&#1099;&#1084;&#1091;,%201&#1058;&#1077;&#1083;:%2082334206/2334208" TargetMode="External"/><Relationship Id="rId1" Type="http://schemas.openxmlformats.org/officeDocument/2006/relationships/hyperlink" Target="https://asia-business.ru/torg/equipment/teplo/teplo_1611.html"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hstl.cn&#1050;&#1080;&#1090;&#1072;&#1081;,%20&#1087;&#1088;&#1086;&#1074;&#1080;&#1085;&#1094;&#1080;&#1103;%20&#1062;&#1079;&#1103;&#1085;&#1089;&#1091;,%20&#1075;.%20&#1062;&#1079;&#1080;&#1085;&#1100;&#1090;&#1072;&#1085;&#1100;,%20&#1079;&#1086;&#1085;&#1072;%20&#1101;&#1082;&#1086;&#1085;&#1086;&#1084;&#1080;&#1095;&#1077;&#1089;&#1082;&#1086;&#1075;&#1086;%20&#1088;&#1072;&#1079;&#1074;&#1080;&#1090;&#1080;&#1103;,%20&#1091;&#1083;.%20&#1057;&#1099;&#1084;&#1091;,%201&#1058;&#1077;&#1083;:%2082334206/2334208" TargetMode="External"/><Relationship Id="rId1" Type="http://schemas.openxmlformats.org/officeDocument/2006/relationships/hyperlink" Target="https://asia-business.ru/torg/equipment/teplo/teplo_1611.html"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77636-6A79-466E-B1BC-4B3B4C341AD8}">
  <sheetPr>
    <pageSetUpPr fitToPage="1"/>
  </sheetPr>
  <dimension ref="A3:AI49"/>
  <sheetViews>
    <sheetView tabSelected="1" topLeftCell="X1" zoomScale="62" zoomScaleNormal="62" workbookViewId="0">
      <selection activeCell="AP20" sqref="AP20"/>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hidden="1" customWidth="1" outlineLevel="1" collapsed="1"/>
    <col min="13" max="13" width="30.85546875" style="1" hidden="1" customWidth="1" outlineLevel="1"/>
    <col min="14" max="14" width="17.5703125" style="1" hidden="1" customWidth="1" outlineLevel="1"/>
    <col min="15" max="16" width="0" style="1" hidden="1" customWidth="1" outlineLevel="1"/>
    <col min="17" max="17" width="20.5703125" style="1" hidden="1" customWidth="1" outlineLevel="1"/>
    <col min="18" max="18" width="12.28515625" style="1" hidden="1" customWidth="1" outlineLevel="1"/>
    <col min="19" max="19" width="13.42578125" style="1" hidden="1" customWidth="1" outlineLevel="1"/>
    <col min="20" max="20" width="18.42578125" style="1" hidden="1" customWidth="1" outlineLevel="1"/>
    <col min="21" max="21" width="11.85546875" style="1" hidden="1" customWidth="1" outlineLevel="1"/>
    <col min="22" max="22" width="11.28515625" style="1" hidden="1" customWidth="1" outlineLevel="1"/>
    <col min="23" max="23" width="11.140625" style="1" hidden="1" customWidth="1" outlineLevel="1"/>
    <col min="24" max="24" width="7.28515625" style="1" customWidth="1" collapsed="1"/>
    <col min="25" max="25" width="46.140625" style="1" customWidth="1"/>
    <col min="26" max="26" width="17.42578125" style="1" customWidth="1"/>
    <col min="27" max="27" width="11.5703125" style="1"/>
    <col min="28" max="28" width="14.5703125" style="1" customWidth="1"/>
    <col min="29" max="29" width="15.7109375" style="1" customWidth="1"/>
    <col min="30" max="30" width="13.28515625" style="1" customWidth="1"/>
    <col min="31" max="31" width="17" style="1" customWidth="1"/>
    <col min="32" max="32" width="14.5703125" style="1" customWidth="1"/>
    <col min="33" max="33" width="13.5703125" style="1" customWidth="1"/>
    <col min="34" max="34" width="11.28515625" style="1" customWidth="1"/>
    <col min="35" max="35" width="14.7109375" style="1" customWidth="1"/>
    <col min="36" max="16384" width="11.5703125" style="1"/>
  </cols>
  <sheetData>
    <row r="3" spans="1:35" ht="18">
      <c r="J3" s="1" t="s">
        <v>0</v>
      </c>
      <c r="K3" s="1" t="s">
        <v>1</v>
      </c>
      <c r="V3" s="2" t="s">
        <v>2</v>
      </c>
      <c r="W3" s="2" t="s">
        <v>3</v>
      </c>
      <c r="Y3" s="3"/>
      <c r="Z3" s="3"/>
      <c r="AA3" s="3"/>
      <c r="AB3" s="3"/>
      <c r="AC3" s="3"/>
      <c r="AD3" s="3"/>
      <c r="AE3" s="3"/>
      <c r="AF3" s="3"/>
      <c r="AG3" s="3"/>
      <c r="AH3" s="4" t="s">
        <v>4</v>
      </c>
      <c r="AI3" s="4" t="s">
        <v>5</v>
      </c>
    </row>
    <row r="4" spans="1:35" ht="18">
      <c r="E4" s="5" t="s">
        <v>6</v>
      </c>
      <c r="F4" s="6"/>
      <c r="G4" s="6"/>
      <c r="J4" s="1" t="s">
        <v>7</v>
      </c>
      <c r="K4" s="7">
        <v>44053</v>
      </c>
      <c r="L4" s="7"/>
      <c r="P4" s="5" t="s">
        <v>6</v>
      </c>
      <c r="Q4" s="6"/>
      <c r="R4" s="6"/>
      <c r="V4" s="1" t="s">
        <v>7</v>
      </c>
      <c r="W4" s="7">
        <v>44053</v>
      </c>
      <c r="Y4" s="3"/>
      <c r="Z4" s="3"/>
      <c r="AA4" s="3"/>
      <c r="AB4" s="8" t="s">
        <v>8</v>
      </c>
      <c r="AC4" s="3"/>
      <c r="AD4" s="3"/>
      <c r="AE4" s="3"/>
      <c r="AF4" s="3"/>
      <c r="AG4" s="3"/>
      <c r="AH4" s="9" t="s">
        <v>9</v>
      </c>
      <c r="AI4" s="10">
        <v>44187</v>
      </c>
    </row>
    <row r="5" spans="1:35" ht="18">
      <c r="E5" s="5"/>
      <c r="F5" s="6"/>
      <c r="G5" s="6"/>
      <c r="P5" s="5"/>
      <c r="Q5" s="6"/>
      <c r="R5" s="6"/>
      <c r="Y5" s="3"/>
      <c r="Z5" s="3"/>
      <c r="AA5" s="3"/>
      <c r="AB5" s="8"/>
      <c r="AC5" s="3"/>
      <c r="AD5" s="3"/>
      <c r="AE5" s="3"/>
      <c r="AF5" s="3"/>
      <c r="AG5" s="3"/>
      <c r="AH5" s="3"/>
      <c r="AI5" s="3"/>
    </row>
    <row r="6" spans="1:35" ht="19.5" customHeight="1">
      <c r="A6" s="252" t="s">
        <v>10</v>
      </c>
      <c r="B6" s="252"/>
      <c r="C6" s="252"/>
      <c r="D6" s="252"/>
      <c r="E6" s="252"/>
      <c r="F6" s="252"/>
      <c r="G6" s="252"/>
      <c r="H6" s="252"/>
      <c r="I6" s="252"/>
      <c r="J6" s="252"/>
      <c r="K6" s="252"/>
      <c r="L6" s="11"/>
      <c r="M6" s="253" t="s">
        <v>10</v>
      </c>
      <c r="N6" s="253"/>
      <c r="O6" s="253"/>
      <c r="P6" s="253"/>
      <c r="Q6" s="253"/>
      <c r="R6" s="253"/>
      <c r="S6" s="253"/>
      <c r="T6" s="253"/>
      <c r="U6" s="253"/>
      <c r="V6" s="253"/>
      <c r="W6" s="253"/>
      <c r="Y6" s="254" t="s">
        <v>11</v>
      </c>
      <c r="Z6" s="254"/>
      <c r="AA6" s="254"/>
      <c r="AB6" s="254"/>
      <c r="AC6" s="254"/>
      <c r="AD6" s="254"/>
      <c r="AE6" s="254"/>
      <c r="AF6" s="254"/>
      <c r="AG6" s="254"/>
      <c r="AH6" s="254"/>
      <c r="AI6" s="254"/>
    </row>
    <row r="7" spans="1:35" ht="30.75" thickBot="1">
      <c r="A7" s="252" t="str">
        <f>'[38]БП-Анг'!D3</f>
        <v>Production of orthopedic mattresses</v>
      </c>
      <c r="B7" s="252"/>
      <c r="C7" s="252"/>
      <c r="D7" s="252"/>
      <c r="E7" s="252"/>
      <c r="F7" s="252"/>
      <c r="G7" s="252"/>
      <c r="H7" s="252"/>
      <c r="I7" s="252"/>
      <c r="J7" s="252"/>
      <c r="K7" s="252"/>
      <c r="L7" s="11"/>
      <c r="M7" s="252" t="str">
        <f>'[38]БП-Анг'!D3</f>
        <v>Production of orthopedic mattresses</v>
      </c>
      <c r="N7" s="252"/>
      <c r="O7" s="252"/>
      <c r="P7" s="252"/>
      <c r="Q7" s="252"/>
      <c r="R7" s="252"/>
      <c r="S7" s="252"/>
      <c r="T7" s="252"/>
      <c r="U7" s="252"/>
      <c r="V7" s="252"/>
      <c r="W7" s="252"/>
      <c r="Y7" s="255" t="str">
        <f>'Форма-отчета 22'!D3</f>
        <v>Производство монокристалического кремния для солнечных батарей</v>
      </c>
      <c r="Z7" s="255"/>
      <c r="AA7" s="255"/>
      <c r="AB7" s="255"/>
      <c r="AC7" s="255"/>
      <c r="AD7" s="255"/>
      <c r="AE7" s="255"/>
      <c r="AF7" s="255"/>
      <c r="AG7" s="255"/>
      <c r="AH7" s="255"/>
      <c r="AI7" s="255"/>
    </row>
    <row r="8" spans="1:35" ht="44.25" customHeight="1" thickTop="1" thickBot="1">
      <c r="A8" s="12" t="s">
        <v>12</v>
      </c>
      <c r="B8" s="249" t="s">
        <v>13</v>
      </c>
      <c r="C8" s="250"/>
      <c r="D8" s="250"/>
      <c r="E8" s="250"/>
      <c r="F8" s="250"/>
      <c r="G8" s="250"/>
      <c r="H8" s="250"/>
      <c r="I8" s="250"/>
      <c r="J8" s="250"/>
      <c r="K8" s="251"/>
      <c r="L8" s="13"/>
      <c r="M8" s="14" t="s">
        <v>12</v>
      </c>
      <c r="N8" s="178" t="str">
        <f>'[38]БП-Анг'!E5</f>
        <v>Production of orthopedic mattresses</v>
      </c>
      <c r="O8" s="179"/>
      <c r="P8" s="179"/>
      <c r="Q8" s="179"/>
      <c r="R8" s="179"/>
      <c r="S8" s="179"/>
      <c r="T8" s="179"/>
      <c r="U8" s="179"/>
      <c r="V8" s="179"/>
      <c r="W8" s="180"/>
      <c r="Y8" s="15" t="s">
        <v>14</v>
      </c>
      <c r="Z8" s="149" t="str">
        <f>'Форма-отчета 22'!$E$5</f>
        <v>Развитие в Республике Узбекистан индустрии солнечной энергетики.</v>
      </c>
      <c r="AA8" s="149"/>
      <c r="AB8" s="149"/>
      <c r="AC8" s="149"/>
      <c r="AD8" s="149"/>
      <c r="AE8" s="149"/>
      <c r="AF8" s="149"/>
      <c r="AG8" s="149"/>
      <c r="AH8" s="149"/>
      <c r="AI8" s="149"/>
    </row>
    <row r="9" spans="1:35" ht="47.25" customHeight="1" thickTop="1" thickBot="1">
      <c r="A9" s="16" t="s">
        <v>15</v>
      </c>
      <c r="B9" s="108" t="s">
        <v>16</v>
      </c>
      <c r="C9" s="109"/>
      <c r="D9" s="109"/>
      <c r="E9" s="109"/>
      <c r="F9" s="109"/>
      <c r="G9" s="109"/>
      <c r="H9" s="109"/>
      <c r="I9" s="109"/>
      <c r="J9" s="109"/>
      <c r="K9" s="110"/>
      <c r="L9" s="13"/>
      <c r="M9" s="14" t="s">
        <v>15</v>
      </c>
      <c r="N9" s="178" t="str">
        <f>'[38]БП-Анг'!E28</f>
        <v>Consumer goods for the population, furniture industry</v>
      </c>
      <c r="O9" s="179"/>
      <c r="P9" s="179"/>
      <c r="Q9" s="179"/>
      <c r="R9" s="179"/>
      <c r="S9" s="179"/>
      <c r="T9" s="179"/>
      <c r="U9" s="179"/>
      <c r="V9" s="179"/>
      <c r="W9" s="180"/>
      <c r="Y9" s="15" t="s">
        <v>17</v>
      </c>
      <c r="Z9" s="149" t="s">
        <v>18</v>
      </c>
      <c r="AA9" s="149"/>
      <c r="AB9" s="149"/>
      <c r="AC9" s="149"/>
      <c r="AD9" s="149"/>
      <c r="AE9" s="149"/>
      <c r="AF9" s="149"/>
      <c r="AG9" s="149"/>
      <c r="AH9" s="149"/>
      <c r="AI9" s="149"/>
    </row>
    <row r="10" spans="1:35" ht="34.5" customHeight="1" thickTop="1" thickBot="1">
      <c r="A10" s="16" t="s">
        <v>19</v>
      </c>
      <c r="B10" s="108" t="s">
        <v>20</v>
      </c>
      <c r="C10" s="109"/>
      <c r="D10" s="109"/>
      <c r="E10" s="109" t="s">
        <v>21</v>
      </c>
      <c r="F10" s="109"/>
      <c r="G10" s="109"/>
      <c r="H10" s="109" t="s">
        <v>22</v>
      </c>
      <c r="I10" s="109"/>
      <c r="J10" s="109"/>
      <c r="K10" s="110"/>
      <c r="L10" s="13"/>
      <c r="M10" s="14" t="s">
        <v>19</v>
      </c>
      <c r="N10" s="178" t="str">
        <f>'[38]БП-Анг'!E9</f>
        <v>FEZ "Termez", Surkhan-Darya region</v>
      </c>
      <c r="O10" s="179"/>
      <c r="P10" s="179"/>
      <c r="Q10" s="179"/>
      <c r="R10" s="180"/>
      <c r="S10" s="178" t="s">
        <v>23</v>
      </c>
      <c r="T10" s="179"/>
      <c r="U10" s="180"/>
      <c r="V10" s="17" t="s">
        <v>24</v>
      </c>
      <c r="W10" s="17" t="s">
        <v>25</v>
      </c>
      <c r="Y10" s="15" t="s">
        <v>26</v>
      </c>
      <c r="Z10" s="246" t="str">
        <f>'Форма-отчета 22'!E10</f>
        <v xml:space="preserve">г. Навои и все регионы Узбекистана </v>
      </c>
      <c r="AA10" s="247"/>
      <c r="AB10" s="247"/>
      <c r="AC10" s="247"/>
      <c r="AD10" s="247"/>
      <c r="AE10" s="247"/>
      <c r="AF10" s="247"/>
      <c r="AG10" s="247"/>
      <c r="AH10" s="247"/>
      <c r="AI10" s="248"/>
    </row>
    <row r="11" spans="1:35" ht="36" customHeight="1" thickTop="1" thickBot="1">
      <c r="A11" s="16" t="s">
        <v>27</v>
      </c>
      <c r="B11" s="108"/>
      <c r="C11" s="109"/>
      <c r="D11" s="109"/>
      <c r="E11" s="109"/>
      <c r="F11" s="109"/>
      <c r="G11" s="109"/>
      <c r="H11" s="109"/>
      <c r="I11" s="109"/>
      <c r="J11" s="109"/>
      <c r="K11" s="110"/>
      <c r="L11" s="13"/>
      <c r="M11" s="14" t="s">
        <v>27</v>
      </c>
      <c r="N11" s="18" t="s">
        <v>28</v>
      </c>
      <c r="O11" s="145">
        <f>'[38]Форма-отчета 16'!E37+'[38]Форма-отчета 16'!I37+'[38]Форма-отчета 16'!L37</f>
        <v>64800</v>
      </c>
      <c r="P11" s="146"/>
      <c r="Q11" s="146"/>
      <c r="R11" s="146"/>
      <c r="S11" s="146"/>
      <c r="T11" s="146"/>
      <c r="U11" s="146"/>
      <c r="V11" s="146"/>
      <c r="W11" s="147"/>
      <c r="Y11" s="15" t="s">
        <v>29</v>
      </c>
      <c r="Z11" s="19" t="s">
        <v>30</v>
      </c>
      <c r="AA11" s="240">
        <f>'Форма-отчета 22'!E38</f>
        <v>1351.5000000000002</v>
      </c>
      <c r="AB11" s="241"/>
      <c r="AC11" s="241"/>
      <c r="AD11" s="241"/>
      <c r="AE11" s="241"/>
      <c r="AF11" s="241"/>
      <c r="AG11" s="241"/>
      <c r="AH11" s="241"/>
      <c r="AI11" s="242"/>
    </row>
    <row r="12" spans="1:35" ht="22.5" customHeight="1" thickTop="1" thickBot="1">
      <c r="A12" s="16" t="s">
        <v>31</v>
      </c>
      <c r="B12" s="108" t="s">
        <v>32</v>
      </c>
      <c r="C12" s="109"/>
      <c r="D12" s="109"/>
      <c r="E12" s="109"/>
      <c r="F12" s="109"/>
      <c r="G12" s="109"/>
      <c r="H12" s="109"/>
      <c r="I12" s="109"/>
      <c r="J12" s="109"/>
      <c r="K12" s="110"/>
      <c r="L12" s="13"/>
      <c r="M12" s="14" t="s">
        <v>31</v>
      </c>
      <c r="N12" s="18" t="s">
        <v>33</v>
      </c>
      <c r="O12" s="145">
        <f>'[38]Форма-отчета 16'!E215</f>
        <v>3263889</v>
      </c>
      <c r="P12" s="146"/>
      <c r="Q12" s="146"/>
      <c r="R12" s="146"/>
      <c r="S12" s="146"/>
      <c r="T12" s="146"/>
      <c r="U12" s="146"/>
      <c r="V12" s="146"/>
      <c r="W12" s="147"/>
      <c r="Y12" s="15" t="s">
        <v>34</v>
      </c>
      <c r="Z12" s="19" t="s">
        <v>33</v>
      </c>
      <c r="AA12" s="240">
        <f>'Форма-отчета 22'!E41</f>
        <v>675750.00000000012</v>
      </c>
      <c r="AB12" s="241"/>
      <c r="AC12" s="241"/>
      <c r="AD12" s="241"/>
      <c r="AE12" s="241"/>
      <c r="AF12" s="241"/>
      <c r="AG12" s="241"/>
      <c r="AH12" s="241"/>
      <c r="AI12" s="242"/>
    </row>
    <row r="13" spans="1:35" ht="36" customHeight="1" thickTop="1" thickBot="1">
      <c r="A13" s="16" t="s">
        <v>35</v>
      </c>
      <c r="B13" s="108" t="s">
        <v>36</v>
      </c>
      <c r="C13" s="109"/>
      <c r="D13" s="109"/>
      <c r="E13" s="109"/>
      <c r="F13" s="109"/>
      <c r="G13" s="109"/>
      <c r="H13" s="109"/>
      <c r="I13" s="109"/>
      <c r="J13" s="109"/>
      <c r="K13" s="110"/>
      <c r="L13" s="13"/>
      <c r="M13" s="14" t="s">
        <v>35</v>
      </c>
      <c r="N13" s="18" t="s">
        <v>37</v>
      </c>
      <c r="O13" s="145">
        <f>'[38]Форма-отчета 16'!E224</f>
        <v>70.68500707069515</v>
      </c>
      <c r="P13" s="146"/>
      <c r="Q13" s="146"/>
      <c r="R13" s="146"/>
      <c r="S13" s="146"/>
      <c r="T13" s="146"/>
      <c r="U13" s="146"/>
      <c r="V13" s="146"/>
      <c r="W13" s="147"/>
      <c r="Y13" s="15" t="s">
        <v>38</v>
      </c>
      <c r="Z13" s="19" t="s">
        <v>39</v>
      </c>
      <c r="AA13" s="240">
        <f>'Форма-отчета 22'!E216</f>
        <v>44.871369471128929</v>
      </c>
      <c r="AB13" s="241"/>
      <c r="AC13" s="241"/>
      <c r="AD13" s="241"/>
      <c r="AE13" s="241"/>
      <c r="AF13" s="241"/>
      <c r="AG13" s="241"/>
      <c r="AH13" s="241"/>
      <c r="AI13" s="242"/>
    </row>
    <row r="14" spans="1:35" ht="26.25" customHeight="1" thickTop="1" thickBot="1">
      <c r="A14" s="243" t="s">
        <v>40</v>
      </c>
      <c r="B14" s="108" t="s">
        <v>41</v>
      </c>
      <c r="C14" s="109"/>
      <c r="D14" s="109"/>
      <c r="E14" s="109"/>
      <c r="F14" s="109"/>
      <c r="G14" s="109"/>
      <c r="H14" s="109"/>
      <c r="I14" s="109"/>
      <c r="J14" s="109"/>
      <c r="K14" s="110"/>
      <c r="L14" s="13"/>
      <c r="M14" s="99" t="s">
        <v>40</v>
      </c>
      <c r="N14" s="138" t="s">
        <v>42</v>
      </c>
      <c r="O14" s="139"/>
      <c r="P14" s="140"/>
      <c r="Q14" s="200" t="s">
        <v>24</v>
      </c>
      <c r="R14" s="201"/>
      <c r="S14" s="202"/>
      <c r="T14" s="200" t="s">
        <v>25</v>
      </c>
      <c r="U14" s="201"/>
      <c r="V14" s="201"/>
      <c r="W14" s="203"/>
      <c r="Y14" s="104" t="s">
        <v>43</v>
      </c>
      <c r="Z14" s="122" t="s">
        <v>44</v>
      </c>
      <c r="AA14" s="123"/>
      <c r="AB14" s="123"/>
      <c r="AC14" s="191" t="s">
        <v>45</v>
      </c>
      <c r="AD14" s="191"/>
      <c r="AE14" s="191"/>
      <c r="AF14" s="191"/>
      <c r="AG14" s="191"/>
      <c r="AH14" s="191"/>
      <c r="AI14" s="192"/>
    </row>
    <row r="15" spans="1:35" ht="24.75" customHeight="1" thickTop="1" thickBot="1">
      <c r="A15" s="244"/>
      <c r="B15" s="20"/>
      <c r="C15" s="21"/>
      <c r="D15" s="21"/>
      <c r="E15" s="21"/>
      <c r="F15" s="21"/>
      <c r="G15" s="21"/>
      <c r="H15" s="21"/>
      <c r="I15" s="21"/>
      <c r="J15" s="21"/>
      <c r="K15" s="22"/>
      <c r="L15" s="13"/>
      <c r="M15" s="199"/>
      <c r="N15" s="193" t="s">
        <v>46</v>
      </c>
      <c r="O15" s="194"/>
      <c r="P15" s="108"/>
      <c r="Q15" s="195" t="s">
        <v>24</v>
      </c>
      <c r="R15" s="196"/>
      <c r="S15" s="197"/>
      <c r="T15" s="195" t="s">
        <v>25</v>
      </c>
      <c r="U15" s="196"/>
      <c r="V15" s="196"/>
      <c r="W15" s="198"/>
      <c r="Y15" s="104"/>
      <c r="Z15" s="117" t="s">
        <v>47</v>
      </c>
      <c r="AA15" s="118"/>
      <c r="AB15" s="118"/>
      <c r="AC15" s="181"/>
      <c r="AD15" s="181"/>
      <c r="AE15" s="181"/>
      <c r="AF15" s="181" t="s">
        <v>48</v>
      </c>
      <c r="AG15" s="181"/>
      <c r="AH15" s="181"/>
      <c r="AI15" s="182"/>
    </row>
    <row r="16" spans="1:35" ht="26.25" customHeight="1" thickTop="1" thickBot="1">
      <c r="A16" s="245"/>
      <c r="B16" s="20"/>
      <c r="C16" s="21"/>
      <c r="D16" s="21"/>
      <c r="E16" s="21"/>
      <c r="F16" s="21"/>
      <c r="G16" s="21"/>
      <c r="H16" s="21"/>
      <c r="I16" s="21"/>
      <c r="J16" s="21"/>
      <c r="K16" s="22"/>
      <c r="L16" s="13"/>
      <c r="M16" s="100"/>
      <c r="N16" s="111" t="s">
        <v>49</v>
      </c>
      <c r="O16" s="112"/>
      <c r="P16" s="113"/>
      <c r="Q16" s="183" t="s">
        <v>24</v>
      </c>
      <c r="R16" s="184"/>
      <c r="S16" s="185"/>
      <c r="T16" s="183" t="s">
        <v>25</v>
      </c>
      <c r="U16" s="184"/>
      <c r="V16" s="184"/>
      <c r="W16" s="186"/>
      <c r="Y16" s="104"/>
      <c r="Z16" s="187" t="s">
        <v>50</v>
      </c>
      <c r="AA16" s="188"/>
      <c r="AB16" s="188"/>
      <c r="AC16" s="189"/>
      <c r="AD16" s="189"/>
      <c r="AE16" s="189"/>
      <c r="AF16" s="189" t="s">
        <v>48</v>
      </c>
      <c r="AG16" s="189"/>
      <c r="AH16" s="189"/>
      <c r="AI16" s="190"/>
    </row>
    <row r="17" spans="1:35" ht="39.75" customHeight="1" thickTop="1" thickBot="1">
      <c r="A17" s="16" t="s">
        <v>51</v>
      </c>
      <c r="B17" s="108" t="s">
        <v>52</v>
      </c>
      <c r="C17" s="109"/>
      <c r="D17" s="109"/>
      <c r="E17" s="109"/>
      <c r="F17" s="109"/>
      <c r="G17" s="109"/>
      <c r="H17" s="109"/>
      <c r="I17" s="109"/>
      <c r="J17" s="109"/>
      <c r="K17" s="110"/>
      <c r="L17" s="13"/>
      <c r="M17" s="99" t="s">
        <v>53</v>
      </c>
      <c r="N17" s="138" t="s">
        <v>54</v>
      </c>
      <c r="O17" s="139"/>
      <c r="P17" s="140"/>
      <c r="Q17" s="200" t="s">
        <v>24</v>
      </c>
      <c r="R17" s="201"/>
      <c r="S17" s="202"/>
      <c r="T17" s="200" t="s">
        <v>25</v>
      </c>
      <c r="U17" s="201"/>
      <c r="V17" s="201"/>
      <c r="W17" s="203"/>
      <c r="Y17" s="104" t="s">
        <v>55</v>
      </c>
      <c r="Z17" s="122" t="s">
        <v>56</v>
      </c>
      <c r="AA17" s="123"/>
      <c r="AB17" s="123"/>
      <c r="AC17" s="191" t="s">
        <v>45</v>
      </c>
      <c r="AD17" s="191"/>
      <c r="AE17" s="191"/>
      <c r="AF17" s="191"/>
      <c r="AG17" s="191"/>
      <c r="AH17" s="191"/>
      <c r="AI17" s="192"/>
    </row>
    <row r="18" spans="1:35" ht="27" customHeight="1" thickTop="1" thickBot="1">
      <c r="A18" s="16"/>
      <c r="B18" s="20"/>
      <c r="C18" s="21"/>
      <c r="D18" s="21"/>
      <c r="E18" s="21"/>
      <c r="F18" s="21"/>
      <c r="G18" s="21"/>
      <c r="H18" s="21"/>
      <c r="I18" s="21"/>
      <c r="J18" s="21"/>
      <c r="K18" s="22"/>
      <c r="L18" s="13"/>
      <c r="M18" s="199"/>
      <c r="N18" s="193" t="s">
        <v>57</v>
      </c>
      <c r="O18" s="194"/>
      <c r="P18" s="108"/>
      <c r="Q18" s="195"/>
      <c r="R18" s="196"/>
      <c r="S18" s="197"/>
      <c r="T18" s="195" t="s">
        <v>25</v>
      </c>
      <c r="U18" s="196"/>
      <c r="V18" s="196"/>
      <c r="W18" s="198"/>
      <c r="Y18" s="104"/>
      <c r="Z18" s="117" t="s">
        <v>58</v>
      </c>
      <c r="AA18" s="118"/>
      <c r="AB18" s="118"/>
      <c r="AC18" s="181"/>
      <c r="AD18" s="181"/>
      <c r="AE18" s="181"/>
      <c r="AF18" s="181" t="s">
        <v>48</v>
      </c>
      <c r="AG18" s="181"/>
      <c r="AH18" s="181"/>
      <c r="AI18" s="182"/>
    </row>
    <row r="19" spans="1:35" ht="21.75" customHeight="1" thickTop="1" thickBot="1">
      <c r="A19" s="16"/>
      <c r="B19" s="20"/>
      <c r="C19" s="21"/>
      <c r="D19" s="21"/>
      <c r="E19" s="21"/>
      <c r="F19" s="21"/>
      <c r="G19" s="21"/>
      <c r="H19" s="21"/>
      <c r="I19" s="21"/>
      <c r="J19" s="21"/>
      <c r="K19" s="22"/>
      <c r="L19" s="13"/>
      <c r="M19" s="199"/>
      <c r="N19" s="193" t="s">
        <v>59</v>
      </c>
      <c r="O19" s="194"/>
      <c r="P19" s="108"/>
      <c r="Q19" s="195"/>
      <c r="R19" s="196"/>
      <c r="S19" s="197"/>
      <c r="T19" s="195" t="s">
        <v>25</v>
      </c>
      <c r="U19" s="196"/>
      <c r="V19" s="196"/>
      <c r="W19" s="198"/>
      <c r="Y19" s="104"/>
      <c r="Z19" s="117" t="s">
        <v>60</v>
      </c>
      <c r="AA19" s="118"/>
      <c r="AB19" s="118"/>
      <c r="AC19" s="181"/>
      <c r="AD19" s="181"/>
      <c r="AE19" s="181"/>
      <c r="AF19" s="181" t="s">
        <v>48</v>
      </c>
      <c r="AG19" s="181"/>
      <c r="AH19" s="181"/>
      <c r="AI19" s="182"/>
    </row>
    <row r="20" spans="1:35" ht="29.25" customHeight="1" thickTop="1" thickBot="1">
      <c r="A20" s="16"/>
      <c r="B20" s="20"/>
      <c r="C20" s="21"/>
      <c r="D20" s="21"/>
      <c r="E20" s="21"/>
      <c r="F20" s="21"/>
      <c r="G20" s="21"/>
      <c r="H20" s="21"/>
      <c r="I20" s="21"/>
      <c r="J20" s="21"/>
      <c r="K20" s="22"/>
      <c r="L20" s="13"/>
      <c r="M20" s="100"/>
      <c r="N20" s="111" t="s">
        <v>61</v>
      </c>
      <c r="O20" s="112"/>
      <c r="P20" s="113"/>
      <c r="Q20" s="183"/>
      <c r="R20" s="184"/>
      <c r="S20" s="185"/>
      <c r="T20" s="183" t="s">
        <v>25</v>
      </c>
      <c r="U20" s="184"/>
      <c r="V20" s="184"/>
      <c r="W20" s="186"/>
      <c r="Y20" s="104"/>
      <c r="Z20" s="187" t="s">
        <v>62</v>
      </c>
      <c r="AA20" s="188"/>
      <c r="AB20" s="188"/>
      <c r="AC20" s="189"/>
      <c r="AD20" s="189"/>
      <c r="AE20" s="189"/>
      <c r="AF20" s="189" t="s">
        <v>48</v>
      </c>
      <c r="AG20" s="189"/>
      <c r="AH20" s="189"/>
      <c r="AI20" s="190"/>
    </row>
    <row r="21" spans="1:35" ht="30" customHeight="1" thickTop="1" thickBot="1">
      <c r="A21" s="16" t="s">
        <v>63</v>
      </c>
      <c r="B21" s="108" t="s">
        <v>64</v>
      </c>
      <c r="C21" s="109"/>
      <c r="D21" s="109"/>
      <c r="E21" s="109"/>
      <c r="F21" s="109"/>
      <c r="G21" s="109"/>
      <c r="H21" s="109"/>
      <c r="I21" s="109"/>
      <c r="J21" s="109"/>
      <c r="K21" s="110"/>
      <c r="L21" s="13"/>
      <c r="M21" s="99" t="s">
        <v>65</v>
      </c>
      <c r="N21" s="138" t="s">
        <v>66</v>
      </c>
      <c r="O21" s="139"/>
      <c r="P21" s="140"/>
      <c r="Q21" s="200" t="s">
        <v>24</v>
      </c>
      <c r="R21" s="201"/>
      <c r="S21" s="202"/>
      <c r="T21" s="200" t="s">
        <v>25</v>
      </c>
      <c r="U21" s="201"/>
      <c r="V21" s="201"/>
      <c r="W21" s="203"/>
      <c r="Y21" s="104" t="s">
        <v>67</v>
      </c>
      <c r="Z21" s="234" t="s">
        <v>48</v>
      </c>
      <c r="AA21" s="226"/>
      <c r="AB21" s="226"/>
      <c r="AC21" s="226"/>
      <c r="AD21" s="226"/>
      <c r="AE21" s="226"/>
      <c r="AF21" s="226"/>
      <c r="AG21" s="226"/>
      <c r="AH21" s="226"/>
      <c r="AI21" s="227"/>
    </row>
    <row r="22" spans="1:35" ht="45" customHeight="1" thickTop="1" thickBot="1">
      <c r="A22" s="16"/>
      <c r="B22" s="20"/>
      <c r="C22" s="21"/>
      <c r="D22" s="21"/>
      <c r="E22" s="21"/>
      <c r="F22" s="21"/>
      <c r="G22" s="21"/>
      <c r="H22" s="21"/>
      <c r="I22" s="21"/>
      <c r="J22" s="21"/>
      <c r="K22" s="22"/>
      <c r="L22" s="13"/>
      <c r="M22" s="100"/>
      <c r="N22" s="111" t="s">
        <v>68</v>
      </c>
      <c r="O22" s="112"/>
      <c r="P22" s="113"/>
      <c r="Q22" s="208" t="s">
        <v>69</v>
      </c>
      <c r="R22" s="209"/>
      <c r="S22" s="209"/>
      <c r="T22" s="209"/>
      <c r="U22" s="209"/>
      <c r="V22" s="209"/>
      <c r="W22" s="210"/>
      <c r="Y22" s="104"/>
      <c r="Z22" s="238" t="s">
        <v>70</v>
      </c>
      <c r="AA22" s="212"/>
      <c r="AB22" s="212"/>
      <c r="AC22" s="212"/>
      <c r="AD22" s="212"/>
      <c r="AE22" s="212"/>
      <c r="AF22" s="212"/>
      <c r="AG22" s="212"/>
      <c r="AH22" s="212"/>
      <c r="AI22" s="213"/>
    </row>
    <row r="23" spans="1:35" ht="28.5" customHeight="1" thickTop="1" thickBot="1">
      <c r="A23" s="134" t="s">
        <v>71</v>
      </c>
      <c r="B23" s="108" t="s">
        <v>21</v>
      </c>
      <c r="C23" s="109"/>
      <c r="D23" s="109"/>
      <c r="E23" s="109"/>
      <c r="F23" s="109"/>
      <c r="G23" s="109" t="s">
        <v>22</v>
      </c>
      <c r="H23" s="109"/>
      <c r="I23" s="109"/>
      <c r="J23" s="109"/>
      <c r="K23" s="110"/>
      <c r="L23" s="13"/>
      <c r="M23" s="99" t="s">
        <v>72</v>
      </c>
      <c r="N23" s="239" t="s">
        <v>24</v>
      </c>
      <c r="O23" s="201"/>
      <c r="P23" s="201"/>
      <c r="Q23" s="201"/>
      <c r="R23" s="202"/>
      <c r="S23" s="200" t="s">
        <v>25</v>
      </c>
      <c r="T23" s="201"/>
      <c r="U23" s="201"/>
      <c r="V23" s="201"/>
      <c r="W23" s="203"/>
      <c r="Y23" s="104" t="s">
        <v>73</v>
      </c>
      <c r="Z23" s="234" t="s">
        <v>74</v>
      </c>
      <c r="AA23" s="226"/>
      <c r="AB23" s="226"/>
      <c r="AC23" s="226"/>
      <c r="AD23" s="226"/>
      <c r="AE23" s="226"/>
      <c r="AF23" s="226"/>
      <c r="AG23" s="226"/>
      <c r="AH23" s="226"/>
      <c r="AI23" s="227"/>
    </row>
    <row r="24" spans="1:35" ht="41.25" customHeight="1" thickTop="1" thickBot="1">
      <c r="A24" s="134"/>
      <c r="B24" s="108" t="s">
        <v>75</v>
      </c>
      <c r="C24" s="109"/>
      <c r="D24" s="109"/>
      <c r="E24" s="109"/>
      <c r="F24" s="109"/>
      <c r="G24" s="109"/>
      <c r="H24" s="109"/>
      <c r="I24" s="109"/>
      <c r="J24" s="109"/>
      <c r="K24" s="110"/>
      <c r="L24" s="13"/>
      <c r="M24" s="100"/>
      <c r="N24" s="235" t="s">
        <v>76</v>
      </c>
      <c r="O24" s="236"/>
      <c r="P24" s="236"/>
      <c r="Q24" s="236"/>
      <c r="R24" s="237"/>
      <c r="S24" s="208" t="s">
        <v>77</v>
      </c>
      <c r="T24" s="209"/>
      <c r="U24" s="209"/>
      <c r="V24" s="209"/>
      <c r="W24" s="210"/>
      <c r="Y24" s="104"/>
      <c r="Z24" s="238" t="s">
        <v>78</v>
      </c>
      <c r="AA24" s="212"/>
      <c r="AB24" s="212"/>
      <c r="AC24" s="212"/>
      <c r="AD24" s="212"/>
      <c r="AE24" s="212"/>
      <c r="AF24" s="212"/>
      <c r="AG24" s="212"/>
      <c r="AH24" s="212"/>
      <c r="AI24" s="213"/>
    </row>
    <row r="25" spans="1:35" ht="30" customHeight="1" thickTop="1" thickBot="1">
      <c r="A25" s="134" t="s">
        <v>79</v>
      </c>
      <c r="B25" s="108" t="s">
        <v>80</v>
      </c>
      <c r="C25" s="109"/>
      <c r="D25" s="109"/>
      <c r="E25" s="109" t="s">
        <v>21</v>
      </c>
      <c r="F25" s="109"/>
      <c r="G25" s="109"/>
      <c r="H25" s="109" t="s">
        <v>22</v>
      </c>
      <c r="I25" s="109"/>
      <c r="J25" s="109"/>
      <c r="K25" s="110"/>
      <c r="L25" s="13"/>
      <c r="M25" s="99" t="s">
        <v>81</v>
      </c>
      <c r="N25" s="228" t="s">
        <v>82</v>
      </c>
      <c r="O25" s="229"/>
      <c r="P25" s="230"/>
      <c r="Q25" s="200" t="s">
        <v>24</v>
      </c>
      <c r="R25" s="201"/>
      <c r="S25" s="202"/>
      <c r="T25" s="200" t="s">
        <v>25</v>
      </c>
      <c r="U25" s="201"/>
      <c r="V25" s="201"/>
      <c r="W25" s="203"/>
      <c r="Y25" s="104" t="s">
        <v>83</v>
      </c>
      <c r="Z25" s="122" t="s">
        <v>84</v>
      </c>
      <c r="AA25" s="123"/>
      <c r="AB25" s="123"/>
      <c r="AC25" s="225" t="s">
        <v>74</v>
      </c>
      <c r="AD25" s="226"/>
      <c r="AE25" s="226"/>
      <c r="AF25" s="226"/>
      <c r="AG25" s="226"/>
      <c r="AH25" s="226"/>
      <c r="AI25" s="227"/>
    </row>
    <row r="26" spans="1:35" ht="36.75" customHeight="1" thickTop="1" thickBot="1">
      <c r="A26" s="134"/>
      <c r="B26" s="108"/>
      <c r="C26" s="109"/>
      <c r="D26" s="109"/>
      <c r="E26" s="109" t="s">
        <v>85</v>
      </c>
      <c r="F26" s="109"/>
      <c r="G26" s="109"/>
      <c r="H26" s="109"/>
      <c r="I26" s="109"/>
      <c r="J26" s="109"/>
      <c r="K26" s="110"/>
      <c r="L26" s="13"/>
      <c r="M26" s="199"/>
      <c r="N26" s="231"/>
      <c r="O26" s="232"/>
      <c r="P26" s="233"/>
      <c r="Q26" s="220" t="s">
        <v>86</v>
      </c>
      <c r="R26" s="194"/>
      <c r="S26" s="108"/>
      <c r="T26" s="220" t="s">
        <v>87</v>
      </c>
      <c r="U26" s="194"/>
      <c r="V26" s="194"/>
      <c r="W26" s="221"/>
      <c r="Y26" s="104"/>
      <c r="Z26" s="117"/>
      <c r="AA26" s="118"/>
      <c r="AB26" s="118"/>
      <c r="AC26" s="222" t="s">
        <v>88</v>
      </c>
      <c r="AD26" s="223"/>
      <c r="AE26" s="223"/>
      <c r="AF26" s="223"/>
      <c r="AG26" s="223"/>
      <c r="AH26" s="223"/>
      <c r="AI26" s="224"/>
    </row>
    <row r="27" spans="1:35" ht="30" thickTop="1" thickBot="1">
      <c r="A27" s="134"/>
      <c r="B27" s="108" t="s">
        <v>89</v>
      </c>
      <c r="C27" s="109"/>
      <c r="D27" s="109"/>
      <c r="E27" s="109" t="s">
        <v>21</v>
      </c>
      <c r="F27" s="109"/>
      <c r="G27" s="109"/>
      <c r="H27" s="109" t="s">
        <v>22</v>
      </c>
      <c r="I27" s="109"/>
      <c r="J27" s="109"/>
      <c r="K27" s="110"/>
      <c r="L27" s="13" t="s">
        <v>90</v>
      </c>
      <c r="M27" s="199"/>
      <c r="N27" s="214" t="s">
        <v>90</v>
      </c>
      <c r="O27" s="215"/>
      <c r="P27" s="216"/>
      <c r="Q27" s="195" t="s">
        <v>24</v>
      </c>
      <c r="R27" s="196"/>
      <c r="S27" s="197"/>
      <c r="T27" s="195" t="s">
        <v>25</v>
      </c>
      <c r="U27" s="196"/>
      <c r="V27" s="196"/>
      <c r="W27" s="198"/>
      <c r="Y27" s="104"/>
      <c r="Z27" s="117" t="s">
        <v>91</v>
      </c>
      <c r="AA27" s="118"/>
      <c r="AB27" s="118"/>
      <c r="AC27" s="204" t="s">
        <v>74</v>
      </c>
      <c r="AD27" s="205"/>
      <c r="AE27" s="205"/>
      <c r="AF27" s="205"/>
      <c r="AG27" s="205"/>
      <c r="AH27" s="205"/>
      <c r="AI27" s="206"/>
    </row>
    <row r="28" spans="1:35" ht="36.75" customHeight="1" thickTop="1" thickBot="1">
      <c r="A28" s="134"/>
      <c r="B28" s="108"/>
      <c r="C28" s="109"/>
      <c r="D28" s="109"/>
      <c r="E28" s="109" t="s">
        <v>85</v>
      </c>
      <c r="F28" s="109"/>
      <c r="G28" s="109"/>
      <c r="H28" s="109"/>
      <c r="I28" s="109"/>
      <c r="J28" s="109"/>
      <c r="K28" s="110"/>
      <c r="L28" s="13"/>
      <c r="M28" s="199"/>
      <c r="N28" s="231"/>
      <c r="O28" s="232"/>
      <c r="P28" s="233"/>
      <c r="Q28" s="220" t="str">
        <f>Q26</f>
        <v xml:space="preserve">If not, what do you need? 
</v>
      </c>
      <c r="R28" s="194"/>
      <c r="S28" s="108"/>
      <c r="T28" s="220" t="s">
        <v>87</v>
      </c>
      <c r="U28" s="194"/>
      <c r="V28" s="194"/>
      <c r="W28" s="221"/>
      <c r="Y28" s="104"/>
      <c r="Z28" s="117"/>
      <c r="AA28" s="118"/>
      <c r="AB28" s="118"/>
      <c r="AC28" s="222" t="s">
        <v>88</v>
      </c>
      <c r="AD28" s="223"/>
      <c r="AE28" s="223"/>
      <c r="AF28" s="223"/>
      <c r="AG28" s="223"/>
      <c r="AH28" s="223"/>
      <c r="AI28" s="224"/>
    </row>
    <row r="29" spans="1:35" ht="44.25" thickTop="1" thickBot="1">
      <c r="A29" s="134"/>
      <c r="B29" s="108" t="s">
        <v>92</v>
      </c>
      <c r="C29" s="109"/>
      <c r="D29" s="109"/>
      <c r="E29" s="109" t="s">
        <v>21</v>
      </c>
      <c r="F29" s="109"/>
      <c r="G29" s="109"/>
      <c r="H29" s="109" t="s">
        <v>22</v>
      </c>
      <c r="I29" s="109"/>
      <c r="J29" s="109"/>
      <c r="K29" s="110"/>
      <c r="L29" s="13" t="s">
        <v>93</v>
      </c>
      <c r="M29" s="199"/>
      <c r="N29" s="214" t="s">
        <v>93</v>
      </c>
      <c r="O29" s="215"/>
      <c r="P29" s="216"/>
      <c r="Q29" s="195" t="s">
        <v>24</v>
      </c>
      <c r="R29" s="196"/>
      <c r="S29" s="197"/>
      <c r="T29" s="195" t="s">
        <v>25</v>
      </c>
      <c r="U29" s="196"/>
      <c r="V29" s="196"/>
      <c r="W29" s="198"/>
      <c r="Y29" s="104"/>
      <c r="Z29" s="117" t="s">
        <v>94</v>
      </c>
      <c r="AA29" s="118"/>
      <c r="AB29" s="118"/>
      <c r="AC29" s="204" t="s">
        <v>74</v>
      </c>
      <c r="AD29" s="205"/>
      <c r="AE29" s="205"/>
      <c r="AF29" s="205"/>
      <c r="AG29" s="205"/>
      <c r="AH29" s="205"/>
      <c r="AI29" s="206"/>
    </row>
    <row r="30" spans="1:35" ht="40.5" customHeight="1" thickTop="1" thickBot="1">
      <c r="A30" s="134"/>
      <c r="B30" s="108"/>
      <c r="C30" s="109"/>
      <c r="D30" s="109"/>
      <c r="E30" s="109" t="s">
        <v>85</v>
      </c>
      <c r="F30" s="109"/>
      <c r="G30" s="109"/>
      <c r="H30" s="109"/>
      <c r="I30" s="109"/>
      <c r="J30" s="109"/>
      <c r="K30" s="110"/>
      <c r="L30" s="13"/>
      <c r="M30" s="100"/>
      <c r="N30" s="217"/>
      <c r="O30" s="218"/>
      <c r="P30" s="219"/>
      <c r="Q30" s="207" t="str">
        <f>Q26</f>
        <v xml:space="preserve">If not, what do you need? 
</v>
      </c>
      <c r="R30" s="112"/>
      <c r="S30" s="113"/>
      <c r="T30" s="208" t="s">
        <v>95</v>
      </c>
      <c r="U30" s="209"/>
      <c r="V30" s="209"/>
      <c r="W30" s="210"/>
      <c r="Y30" s="104"/>
      <c r="Z30" s="187"/>
      <c r="AA30" s="188"/>
      <c r="AB30" s="188"/>
      <c r="AC30" s="211" t="s">
        <v>96</v>
      </c>
      <c r="AD30" s="212"/>
      <c r="AE30" s="212"/>
      <c r="AF30" s="212"/>
      <c r="AG30" s="212"/>
      <c r="AH30" s="212"/>
      <c r="AI30" s="213"/>
    </row>
    <row r="31" spans="1:35" ht="20.25" thickTop="1" thickBot="1">
      <c r="A31" s="134" t="s">
        <v>97</v>
      </c>
      <c r="B31" s="108" t="s">
        <v>98</v>
      </c>
      <c r="C31" s="109"/>
      <c r="D31" s="109"/>
      <c r="E31" s="109" t="s">
        <v>21</v>
      </c>
      <c r="F31" s="109"/>
      <c r="G31" s="109"/>
      <c r="H31" s="109" t="s">
        <v>22</v>
      </c>
      <c r="I31" s="109"/>
      <c r="J31" s="109"/>
      <c r="K31" s="110"/>
      <c r="L31" s="13"/>
      <c r="M31" s="99" t="s">
        <v>99</v>
      </c>
      <c r="N31" s="138" t="s">
        <v>100</v>
      </c>
      <c r="O31" s="139"/>
      <c r="P31" s="140"/>
      <c r="Q31" s="200" t="s">
        <v>24</v>
      </c>
      <c r="R31" s="201"/>
      <c r="S31" s="202"/>
      <c r="T31" s="200" t="s">
        <v>25</v>
      </c>
      <c r="U31" s="201"/>
      <c r="V31" s="201"/>
      <c r="W31" s="203"/>
      <c r="Y31" s="104" t="s">
        <v>101</v>
      </c>
      <c r="Z31" s="122" t="s">
        <v>102</v>
      </c>
      <c r="AA31" s="123"/>
      <c r="AB31" s="123"/>
      <c r="AC31" s="191" t="s">
        <v>45</v>
      </c>
      <c r="AD31" s="191"/>
      <c r="AE31" s="191"/>
      <c r="AF31" s="191"/>
      <c r="AG31" s="191"/>
      <c r="AH31" s="191"/>
      <c r="AI31" s="192"/>
    </row>
    <row r="32" spans="1:35" ht="25.5" customHeight="1" thickTop="1" thickBot="1">
      <c r="A32" s="134"/>
      <c r="B32" s="108" t="s">
        <v>103</v>
      </c>
      <c r="C32" s="109"/>
      <c r="D32" s="109"/>
      <c r="E32" s="109" t="s">
        <v>21</v>
      </c>
      <c r="F32" s="109"/>
      <c r="G32" s="109"/>
      <c r="H32" s="109" t="s">
        <v>22</v>
      </c>
      <c r="I32" s="109"/>
      <c r="J32" s="109"/>
      <c r="K32" s="110"/>
      <c r="L32" s="13"/>
      <c r="M32" s="199"/>
      <c r="N32" s="193" t="s">
        <v>104</v>
      </c>
      <c r="O32" s="194"/>
      <c r="P32" s="108"/>
      <c r="Q32" s="195" t="s">
        <v>24</v>
      </c>
      <c r="R32" s="196"/>
      <c r="S32" s="197"/>
      <c r="T32" s="195" t="s">
        <v>25</v>
      </c>
      <c r="U32" s="196"/>
      <c r="V32" s="196"/>
      <c r="W32" s="198"/>
      <c r="Y32" s="104"/>
      <c r="Z32" s="117" t="s">
        <v>105</v>
      </c>
      <c r="AA32" s="118"/>
      <c r="AB32" s="118"/>
      <c r="AC32" s="181"/>
      <c r="AD32" s="181"/>
      <c r="AE32" s="181"/>
      <c r="AF32" s="181" t="s">
        <v>48</v>
      </c>
      <c r="AG32" s="181"/>
      <c r="AH32" s="181"/>
      <c r="AI32" s="182"/>
    </row>
    <row r="33" spans="1:35" ht="36" customHeight="1" thickTop="1" thickBot="1">
      <c r="A33" s="134"/>
      <c r="B33" s="108" t="s">
        <v>106</v>
      </c>
      <c r="C33" s="109"/>
      <c r="D33" s="109"/>
      <c r="E33" s="109" t="s">
        <v>21</v>
      </c>
      <c r="F33" s="109"/>
      <c r="G33" s="109"/>
      <c r="H33" s="109" t="s">
        <v>22</v>
      </c>
      <c r="I33" s="109"/>
      <c r="J33" s="109"/>
      <c r="K33" s="110"/>
      <c r="L33" s="13"/>
      <c r="M33" s="100"/>
      <c r="N33" s="111" t="s">
        <v>107</v>
      </c>
      <c r="O33" s="112"/>
      <c r="P33" s="113"/>
      <c r="Q33" s="183" t="s">
        <v>24</v>
      </c>
      <c r="R33" s="184"/>
      <c r="S33" s="185"/>
      <c r="T33" s="183" t="s">
        <v>25</v>
      </c>
      <c r="U33" s="184"/>
      <c r="V33" s="184"/>
      <c r="W33" s="186"/>
      <c r="Y33" s="104"/>
      <c r="Z33" s="187" t="s">
        <v>108</v>
      </c>
      <c r="AA33" s="188"/>
      <c r="AB33" s="188"/>
      <c r="AC33" s="189" t="s">
        <v>45</v>
      </c>
      <c r="AD33" s="189"/>
      <c r="AE33" s="189"/>
      <c r="AF33" s="189"/>
      <c r="AG33" s="189"/>
      <c r="AH33" s="189"/>
      <c r="AI33" s="190"/>
    </row>
    <row r="34" spans="1:35" ht="30" customHeight="1" thickTop="1" thickBot="1">
      <c r="A34" s="16"/>
      <c r="B34" s="20"/>
      <c r="C34" s="21"/>
      <c r="D34" s="21"/>
      <c r="E34" s="21"/>
      <c r="F34" s="21"/>
      <c r="G34" s="21"/>
      <c r="H34" s="21"/>
      <c r="I34" s="21"/>
      <c r="J34" s="21"/>
      <c r="K34" s="22"/>
      <c r="L34" s="13"/>
      <c r="M34" s="99" t="s">
        <v>109</v>
      </c>
      <c r="N34" s="138" t="s">
        <v>110</v>
      </c>
      <c r="O34" s="139"/>
      <c r="P34" s="140"/>
      <c r="Q34" s="200" t="s">
        <v>24</v>
      </c>
      <c r="R34" s="201"/>
      <c r="S34" s="202"/>
      <c r="T34" s="200" t="s">
        <v>25</v>
      </c>
      <c r="U34" s="201"/>
      <c r="V34" s="201"/>
      <c r="W34" s="203"/>
      <c r="Y34" s="104" t="s">
        <v>111</v>
      </c>
      <c r="Z34" s="122" t="s">
        <v>112</v>
      </c>
      <c r="AA34" s="123"/>
      <c r="AB34" s="123"/>
      <c r="AC34" s="191" t="s">
        <v>45</v>
      </c>
      <c r="AD34" s="191"/>
      <c r="AE34" s="191"/>
      <c r="AF34" s="191"/>
      <c r="AG34" s="191"/>
      <c r="AH34" s="191"/>
      <c r="AI34" s="192"/>
    </row>
    <row r="35" spans="1:35" ht="38.25" customHeight="1" thickTop="1" thickBot="1">
      <c r="A35" s="16"/>
      <c r="B35" s="20"/>
      <c r="C35" s="21"/>
      <c r="D35" s="21"/>
      <c r="E35" s="21"/>
      <c r="F35" s="21"/>
      <c r="G35" s="21"/>
      <c r="H35" s="21"/>
      <c r="I35" s="21"/>
      <c r="J35" s="21"/>
      <c r="K35" s="22"/>
      <c r="L35" s="13"/>
      <c r="M35" s="199"/>
      <c r="N35" s="193" t="s">
        <v>113</v>
      </c>
      <c r="O35" s="194"/>
      <c r="P35" s="108"/>
      <c r="Q35" s="195" t="s">
        <v>24</v>
      </c>
      <c r="R35" s="196"/>
      <c r="S35" s="197"/>
      <c r="T35" s="195" t="s">
        <v>25</v>
      </c>
      <c r="U35" s="196"/>
      <c r="V35" s="196"/>
      <c r="W35" s="198"/>
      <c r="Y35" s="104"/>
      <c r="Z35" s="117" t="s">
        <v>114</v>
      </c>
      <c r="AA35" s="118"/>
      <c r="AB35" s="118"/>
      <c r="AC35" s="181" t="s">
        <v>45</v>
      </c>
      <c r="AD35" s="181"/>
      <c r="AE35" s="181"/>
      <c r="AF35" s="181"/>
      <c r="AG35" s="181"/>
      <c r="AH35" s="181"/>
      <c r="AI35" s="182"/>
    </row>
    <row r="36" spans="1:35" ht="38.25" customHeight="1" thickTop="1" thickBot="1">
      <c r="A36" s="16"/>
      <c r="B36" s="20"/>
      <c r="C36" s="21"/>
      <c r="D36" s="21"/>
      <c r="E36" s="21"/>
      <c r="F36" s="21"/>
      <c r="G36" s="21"/>
      <c r="H36" s="21"/>
      <c r="I36" s="21"/>
      <c r="J36" s="21"/>
      <c r="K36" s="22"/>
      <c r="L36" s="13"/>
      <c r="M36" s="199"/>
      <c r="N36" s="193" t="s">
        <v>115</v>
      </c>
      <c r="O36" s="194"/>
      <c r="P36" s="108"/>
      <c r="Q36" s="195" t="s">
        <v>24</v>
      </c>
      <c r="R36" s="196"/>
      <c r="S36" s="197"/>
      <c r="T36" s="195" t="s">
        <v>25</v>
      </c>
      <c r="U36" s="196"/>
      <c r="V36" s="196"/>
      <c r="W36" s="198"/>
      <c r="Y36" s="104"/>
      <c r="Z36" s="117" t="s">
        <v>116</v>
      </c>
      <c r="AA36" s="118"/>
      <c r="AB36" s="118"/>
      <c r="AC36" s="181"/>
      <c r="AD36" s="181"/>
      <c r="AE36" s="181"/>
      <c r="AF36" s="181" t="s">
        <v>48</v>
      </c>
      <c r="AG36" s="181"/>
      <c r="AH36" s="181"/>
      <c r="AI36" s="182"/>
    </row>
    <row r="37" spans="1:35" ht="42.75" customHeight="1" thickTop="1" thickBot="1">
      <c r="A37" s="16"/>
      <c r="B37" s="20"/>
      <c r="C37" s="21"/>
      <c r="D37" s="21"/>
      <c r="E37" s="21"/>
      <c r="F37" s="21"/>
      <c r="G37" s="21"/>
      <c r="H37" s="21"/>
      <c r="I37" s="21"/>
      <c r="J37" s="21"/>
      <c r="K37" s="22"/>
      <c r="L37" s="13"/>
      <c r="M37" s="100"/>
      <c r="N37" s="111" t="s">
        <v>117</v>
      </c>
      <c r="O37" s="112"/>
      <c r="P37" s="113"/>
      <c r="Q37" s="183" t="s">
        <v>24</v>
      </c>
      <c r="R37" s="184"/>
      <c r="S37" s="185"/>
      <c r="T37" s="183" t="s">
        <v>25</v>
      </c>
      <c r="U37" s="184"/>
      <c r="V37" s="184"/>
      <c r="W37" s="186"/>
      <c r="Y37" s="104"/>
      <c r="Z37" s="187" t="s">
        <v>118</v>
      </c>
      <c r="AA37" s="188"/>
      <c r="AB37" s="188"/>
      <c r="AC37" s="189"/>
      <c r="AD37" s="189"/>
      <c r="AE37" s="189"/>
      <c r="AF37" s="189" t="s">
        <v>48</v>
      </c>
      <c r="AG37" s="189"/>
      <c r="AH37" s="189"/>
      <c r="AI37" s="190"/>
    </row>
    <row r="38" spans="1:35" ht="43.5" customHeight="1" thickTop="1" thickBot="1">
      <c r="A38" s="16" t="s">
        <v>119</v>
      </c>
      <c r="B38" s="20" t="s">
        <v>98</v>
      </c>
      <c r="C38" s="109" t="s">
        <v>21</v>
      </c>
      <c r="D38" s="109"/>
      <c r="E38" s="109" t="s">
        <v>22</v>
      </c>
      <c r="F38" s="109"/>
      <c r="G38" s="21" t="s">
        <v>120</v>
      </c>
      <c r="H38" s="109" t="s">
        <v>21</v>
      </c>
      <c r="I38" s="109"/>
      <c r="J38" s="109"/>
      <c r="K38" s="22" t="s">
        <v>22</v>
      </c>
      <c r="L38" s="13"/>
      <c r="M38" s="14" t="s">
        <v>121</v>
      </c>
      <c r="N38" s="178" t="s">
        <v>122</v>
      </c>
      <c r="O38" s="179"/>
      <c r="P38" s="180"/>
      <c r="Q38" s="17" t="s">
        <v>24</v>
      </c>
      <c r="R38" s="17" t="s">
        <v>25</v>
      </c>
      <c r="S38" s="178" t="s">
        <v>123</v>
      </c>
      <c r="T38" s="179"/>
      <c r="U38" s="180"/>
      <c r="V38" s="17" t="s">
        <v>24</v>
      </c>
      <c r="W38" s="17" t="s">
        <v>25</v>
      </c>
      <c r="Y38" s="15" t="s">
        <v>124</v>
      </c>
      <c r="Z38" s="172" t="s">
        <v>125</v>
      </c>
      <c r="AA38" s="172"/>
      <c r="AB38" s="172"/>
      <c r="AC38" s="23" t="s">
        <v>45</v>
      </c>
      <c r="AD38" s="23"/>
      <c r="AE38" s="172" t="s">
        <v>126</v>
      </c>
      <c r="AF38" s="172"/>
      <c r="AG38" s="172"/>
      <c r="AH38" s="23" t="s">
        <v>45</v>
      </c>
      <c r="AI38" s="23"/>
    </row>
    <row r="39" spans="1:35" ht="30.75" customHeight="1" thickTop="1" thickBot="1">
      <c r="A39" s="134" t="s">
        <v>127</v>
      </c>
      <c r="B39" s="173" t="s">
        <v>128</v>
      </c>
      <c r="C39" s="174"/>
      <c r="D39" s="174" t="s">
        <v>129</v>
      </c>
      <c r="E39" s="174"/>
      <c r="F39" s="174"/>
      <c r="G39" s="174" t="s">
        <v>130</v>
      </c>
      <c r="H39" s="174"/>
      <c r="I39" s="174" t="s">
        <v>131</v>
      </c>
      <c r="J39" s="174"/>
      <c r="K39" s="175"/>
      <c r="L39" s="24"/>
      <c r="M39" s="99" t="s">
        <v>132</v>
      </c>
      <c r="N39" s="176" t="s">
        <v>133</v>
      </c>
      <c r="O39" s="177"/>
      <c r="P39" s="166" t="s">
        <v>134</v>
      </c>
      <c r="Q39" s="167"/>
      <c r="R39" s="177"/>
      <c r="S39" s="166" t="s">
        <v>135</v>
      </c>
      <c r="T39" s="177"/>
      <c r="U39" s="166" t="s">
        <v>136</v>
      </c>
      <c r="V39" s="167"/>
      <c r="W39" s="168"/>
      <c r="Y39" s="104" t="s">
        <v>137</v>
      </c>
      <c r="Z39" s="169" t="s">
        <v>138</v>
      </c>
      <c r="AA39" s="170"/>
      <c r="AB39" s="170" t="s">
        <v>139</v>
      </c>
      <c r="AC39" s="170"/>
      <c r="AD39" s="170"/>
      <c r="AE39" s="170" t="s">
        <v>140</v>
      </c>
      <c r="AF39" s="170"/>
      <c r="AG39" s="170" t="s">
        <v>141</v>
      </c>
      <c r="AH39" s="170"/>
      <c r="AI39" s="171"/>
    </row>
    <row r="40" spans="1:35" ht="150" customHeight="1" thickTop="1" thickBot="1">
      <c r="A40" s="134"/>
      <c r="B40" s="162" t="s">
        <v>142</v>
      </c>
      <c r="C40" s="163"/>
      <c r="D40" s="163" t="s">
        <v>143</v>
      </c>
      <c r="E40" s="163"/>
      <c r="F40" s="163"/>
      <c r="G40" s="163" t="s">
        <v>143</v>
      </c>
      <c r="H40" s="163"/>
      <c r="I40" s="163" t="s">
        <v>143</v>
      </c>
      <c r="J40" s="163"/>
      <c r="K40" s="164"/>
      <c r="L40" s="25"/>
      <c r="M40" s="100"/>
      <c r="N40" s="165"/>
      <c r="O40" s="155"/>
      <c r="P40" s="154"/>
      <c r="Q40" s="156"/>
      <c r="R40" s="155"/>
      <c r="S40" s="154"/>
      <c r="T40" s="155"/>
      <c r="U40" s="154"/>
      <c r="V40" s="156"/>
      <c r="W40" s="157"/>
      <c r="Y40" s="104"/>
      <c r="Z40" s="158" t="str">
        <f>'Форма-отчета 22'!E224</f>
        <v>Подержка государства отрасли
Наличие собственной сырьевой базы для производства продукции.
Высокотехнологичность производимой продукции</v>
      </c>
      <c r="AA40" s="159"/>
      <c r="AB40" s="160" t="str">
        <f>'Форма-отчета 22'!E225</f>
        <v>Ограниченное колличество потребителей.</v>
      </c>
      <c r="AC40" s="159"/>
      <c r="AD40" s="159"/>
      <c r="AE40" s="160" t="str">
        <f>'Форма-отчета 22'!E226</f>
        <v xml:space="preserve">Экспортные возможности в связи высоким спросом за рубежом. Возможности расширения ассортимента продукции
</v>
      </c>
      <c r="AF40" s="159"/>
      <c r="AG40" s="160" t="str">
        <f>'Форма-отчета 22'!E227</f>
        <v>Высокая конкуренция 
Наличие на рынке аналогичной продукции</v>
      </c>
      <c r="AH40" s="159"/>
      <c r="AI40" s="161"/>
    </row>
    <row r="41" spans="1:35" ht="38.25" customHeight="1" thickTop="1" thickBot="1">
      <c r="A41" s="134" t="s">
        <v>144</v>
      </c>
      <c r="B41" s="108" t="s">
        <v>145</v>
      </c>
      <c r="C41" s="109"/>
      <c r="D41" s="109"/>
      <c r="E41" s="109"/>
      <c r="F41" s="109"/>
      <c r="G41" s="109" t="s">
        <v>146</v>
      </c>
      <c r="H41" s="109"/>
      <c r="I41" s="109"/>
      <c r="J41" s="109"/>
      <c r="K41" s="110"/>
      <c r="L41" s="13"/>
      <c r="M41" s="26" t="s">
        <v>147</v>
      </c>
      <c r="N41" s="141">
        <f>'[38]Форма-отчета 16'!E225</f>
        <v>0.10839873986813564</v>
      </c>
      <c r="O41" s="142"/>
      <c r="P41" s="142"/>
      <c r="Q41" s="142"/>
      <c r="R41" s="142"/>
      <c r="S41" s="142"/>
      <c r="T41" s="142"/>
      <c r="U41" s="142"/>
      <c r="V41" s="142"/>
      <c r="W41" s="143"/>
      <c r="Y41" s="27" t="s">
        <v>148</v>
      </c>
      <c r="Z41" s="144">
        <f>'Форма-отчета 22'!E217</f>
        <v>0.31490273850033113</v>
      </c>
      <c r="AA41" s="144"/>
      <c r="AB41" s="144"/>
      <c r="AC41" s="144"/>
      <c r="AD41" s="144"/>
      <c r="AE41" s="144"/>
      <c r="AF41" s="144"/>
      <c r="AG41" s="144"/>
      <c r="AH41" s="144"/>
      <c r="AI41" s="144"/>
    </row>
    <row r="42" spans="1:35" ht="41.25" customHeight="1" thickTop="1" thickBot="1">
      <c r="A42" s="134"/>
      <c r="B42" s="20"/>
      <c r="C42" s="21"/>
      <c r="D42" s="21"/>
      <c r="E42" s="21"/>
      <c r="F42" s="21"/>
      <c r="G42" s="21"/>
      <c r="H42" s="21"/>
      <c r="I42" s="21"/>
      <c r="J42" s="21"/>
      <c r="K42" s="22"/>
      <c r="L42" s="13"/>
      <c r="M42" s="26" t="s">
        <v>149</v>
      </c>
      <c r="N42" s="145">
        <f>'[38]Форма-отчета 16'!E226</f>
        <v>958739.36945756758</v>
      </c>
      <c r="O42" s="146"/>
      <c r="P42" s="146"/>
      <c r="Q42" s="146"/>
      <c r="R42" s="146"/>
      <c r="S42" s="146"/>
      <c r="T42" s="146"/>
      <c r="U42" s="146"/>
      <c r="V42" s="146"/>
      <c r="W42" s="147"/>
      <c r="Y42" s="27" t="s">
        <v>150</v>
      </c>
      <c r="Z42" s="148">
        <f>'Форма-отчета 22'!E218</f>
        <v>685960.72688377532</v>
      </c>
      <c r="AA42" s="149"/>
      <c r="AB42" s="149"/>
      <c r="AC42" s="149"/>
      <c r="AD42" s="149"/>
      <c r="AE42" s="149"/>
      <c r="AF42" s="149"/>
      <c r="AG42" s="149"/>
      <c r="AH42" s="149"/>
      <c r="AI42" s="149"/>
    </row>
    <row r="43" spans="1:35" ht="42" customHeight="1" thickTop="1" thickBot="1">
      <c r="A43" s="134"/>
      <c r="B43" s="20"/>
      <c r="C43" s="21"/>
      <c r="D43" s="21"/>
      <c r="E43" s="21"/>
      <c r="F43" s="21"/>
      <c r="G43" s="21"/>
      <c r="H43" s="21"/>
      <c r="I43" s="21"/>
      <c r="J43" s="21"/>
      <c r="K43" s="22"/>
      <c r="L43" s="13"/>
      <c r="M43" s="26" t="s">
        <v>151</v>
      </c>
      <c r="N43" s="150">
        <f>'[38]Форма-отчета 16'!E227</f>
        <v>1.2552798753725618</v>
      </c>
      <c r="O43" s="151"/>
      <c r="P43" s="151"/>
      <c r="Q43" s="151"/>
      <c r="R43" s="151"/>
      <c r="S43" s="151"/>
      <c r="T43" s="151"/>
      <c r="U43" s="151"/>
      <c r="V43" s="151"/>
      <c r="W43" s="152"/>
      <c r="Y43" s="27" t="s">
        <v>152</v>
      </c>
      <c r="Z43" s="153">
        <f>'Форма-отчета 22'!E219</f>
        <v>2.7919348594637388</v>
      </c>
      <c r="AA43" s="149"/>
      <c r="AB43" s="149"/>
      <c r="AC43" s="149"/>
      <c r="AD43" s="149"/>
      <c r="AE43" s="149"/>
      <c r="AF43" s="149"/>
      <c r="AG43" s="149"/>
      <c r="AH43" s="149"/>
      <c r="AI43" s="149"/>
    </row>
    <row r="44" spans="1:35" ht="42.75" customHeight="1" thickTop="1" thickBot="1">
      <c r="A44" s="134" t="s">
        <v>153</v>
      </c>
      <c r="B44" s="108" t="s">
        <v>154</v>
      </c>
      <c r="C44" s="109"/>
      <c r="D44" s="109"/>
      <c r="E44" s="109" t="s">
        <v>21</v>
      </c>
      <c r="F44" s="109"/>
      <c r="G44" s="109"/>
      <c r="H44" s="109" t="s">
        <v>22</v>
      </c>
      <c r="I44" s="109"/>
      <c r="J44" s="109"/>
      <c r="K44" s="110"/>
      <c r="L44" s="13"/>
      <c r="M44" s="135" t="s">
        <v>155</v>
      </c>
      <c r="N44" s="138" t="s">
        <v>156</v>
      </c>
      <c r="O44" s="139"/>
      <c r="P44" s="140"/>
      <c r="Q44" s="119">
        <f>'[38]Форма-отчета 16'!E216</f>
        <v>1080875</v>
      </c>
      <c r="R44" s="120"/>
      <c r="S44" s="120"/>
      <c r="T44" s="120"/>
      <c r="U44" s="120"/>
      <c r="V44" s="120"/>
      <c r="W44" s="121"/>
      <c r="Y44" s="104" t="s">
        <v>157</v>
      </c>
      <c r="Z44" s="122" t="str">
        <f>'[38]Форма-отчета 16'!D216</f>
        <v>Вклад местного инвестора (инициатора), $</v>
      </c>
      <c r="AA44" s="123"/>
      <c r="AB44" s="123"/>
      <c r="AC44" s="124">
        <f>'Форма-отчета 22'!E191</f>
        <v>115950.00000000001</v>
      </c>
      <c r="AD44" s="125"/>
      <c r="AE44" s="125"/>
      <c r="AF44" s="125"/>
      <c r="AG44" s="125"/>
      <c r="AH44" s="125"/>
      <c r="AI44" s="126"/>
    </row>
    <row r="45" spans="1:35" ht="38.25" customHeight="1" thickTop="1" thickBot="1">
      <c r="A45" s="134"/>
      <c r="B45" s="108" t="s">
        <v>158</v>
      </c>
      <c r="C45" s="109"/>
      <c r="D45" s="109"/>
      <c r="E45" s="109" t="s">
        <v>21</v>
      </c>
      <c r="F45" s="109"/>
      <c r="G45" s="109"/>
      <c r="H45" s="109" t="s">
        <v>22</v>
      </c>
      <c r="I45" s="109"/>
      <c r="J45" s="109"/>
      <c r="K45" s="110"/>
      <c r="L45" s="13"/>
      <c r="M45" s="136"/>
      <c r="N45" s="127" t="s">
        <v>159</v>
      </c>
      <c r="O45" s="128"/>
      <c r="P45" s="129"/>
      <c r="Q45" s="130">
        <f>'[38]Форма-отчета 16'!E217</f>
        <v>2183014</v>
      </c>
      <c r="R45" s="131"/>
      <c r="S45" s="131"/>
      <c r="T45" s="131"/>
      <c r="U45" s="131"/>
      <c r="V45" s="131"/>
      <c r="W45" s="132"/>
      <c r="Y45" s="104"/>
      <c r="Z45" s="133" t="str">
        <f>'[38]Форма-отчета 16'!D217</f>
        <v>Вклад иностранного инвестора, $</v>
      </c>
      <c r="AA45" s="118"/>
      <c r="AB45" s="118"/>
      <c r="AC45" s="105">
        <f>'Форма-отчета 22'!E192</f>
        <v>258810.75</v>
      </c>
      <c r="AD45" s="106"/>
      <c r="AE45" s="106"/>
      <c r="AF45" s="106"/>
      <c r="AG45" s="106"/>
      <c r="AH45" s="106"/>
      <c r="AI45" s="107"/>
    </row>
    <row r="46" spans="1:35" ht="31.5" customHeight="1" thickTop="1" thickBot="1">
      <c r="A46" s="134"/>
      <c r="B46" s="108" t="s">
        <v>160</v>
      </c>
      <c r="C46" s="109"/>
      <c r="D46" s="109"/>
      <c r="E46" s="109" t="s">
        <v>21</v>
      </c>
      <c r="F46" s="109"/>
      <c r="G46" s="109"/>
      <c r="H46" s="109" t="s">
        <v>22</v>
      </c>
      <c r="I46" s="109"/>
      <c r="J46" s="109"/>
      <c r="K46" s="110"/>
      <c r="L46" s="13"/>
      <c r="M46" s="137"/>
      <c r="N46" s="111" t="s">
        <v>161</v>
      </c>
      <c r="O46" s="112"/>
      <c r="P46" s="113"/>
      <c r="Q46" s="114">
        <f>'[38]Форма-отчета 16'!E218</f>
        <v>0</v>
      </c>
      <c r="R46" s="115"/>
      <c r="S46" s="115"/>
      <c r="T46" s="115"/>
      <c r="U46" s="115"/>
      <c r="V46" s="115"/>
      <c r="W46" s="116"/>
      <c r="Y46" s="104"/>
      <c r="Z46" s="117" t="s">
        <v>162</v>
      </c>
      <c r="AA46" s="118"/>
      <c r="AB46" s="118"/>
      <c r="AC46" s="105">
        <f>'Форма-отчета 22'!E193</f>
        <v>0</v>
      </c>
      <c r="AD46" s="106"/>
      <c r="AE46" s="106"/>
      <c r="AF46" s="106"/>
      <c r="AG46" s="106"/>
      <c r="AH46" s="106"/>
      <c r="AI46" s="107"/>
    </row>
    <row r="47" spans="1:35" ht="39" customHeight="1" thickTop="1" thickBot="1">
      <c r="A47" s="16"/>
      <c r="B47" s="20"/>
      <c r="C47" s="21"/>
      <c r="D47" s="21"/>
      <c r="E47" s="21"/>
      <c r="F47" s="21"/>
      <c r="G47" s="21"/>
      <c r="H47" s="21"/>
      <c r="I47" s="21"/>
      <c r="J47" s="21"/>
      <c r="K47" s="22"/>
      <c r="L47" s="13"/>
      <c r="M47" s="99" t="s">
        <v>163</v>
      </c>
      <c r="N47" s="101" t="s">
        <v>164</v>
      </c>
      <c r="O47" s="102"/>
      <c r="P47" s="103"/>
      <c r="Q47" s="101" t="s">
        <v>165</v>
      </c>
      <c r="R47" s="102"/>
      <c r="S47" s="103"/>
      <c r="T47" s="101" t="s">
        <v>166</v>
      </c>
      <c r="U47" s="102"/>
      <c r="V47" s="102"/>
      <c r="W47" s="103"/>
      <c r="Y47" s="104" t="s">
        <v>167</v>
      </c>
      <c r="Z47" s="83" t="s">
        <v>168</v>
      </c>
      <c r="AA47" s="84"/>
      <c r="AB47" s="85"/>
      <c r="AC47" s="83" t="s">
        <v>169</v>
      </c>
      <c r="AD47" s="84"/>
      <c r="AE47" s="85"/>
      <c r="AF47" s="86" t="s">
        <v>170</v>
      </c>
      <c r="AG47" s="84"/>
      <c r="AH47" s="84"/>
      <c r="AI47" s="85"/>
    </row>
    <row r="48" spans="1:35" ht="51" customHeight="1" thickTop="1" thickBot="1">
      <c r="A48" s="16"/>
      <c r="B48" s="20"/>
      <c r="C48" s="21"/>
      <c r="D48" s="21"/>
      <c r="E48" s="21"/>
      <c r="F48" s="21"/>
      <c r="G48" s="21"/>
      <c r="H48" s="21"/>
      <c r="I48" s="21"/>
      <c r="J48" s="21"/>
      <c r="K48" s="22"/>
      <c r="L48" s="13"/>
      <c r="M48" s="100"/>
      <c r="N48" s="28" t="s">
        <v>171</v>
      </c>
      <c r="O48" s="87" t="s">
        <v>172</v>
      </c>
      <c r="P48" s="88"/>
      <c r="Q48" s="28" t="s">
        <v>171</v>
      </c>
      <c r="R48" s="87" t="s">
        <v>173</v>
      </c>
      <c r="S48" s="88"/>
      <c r="T48" s="28" t="s">
        <v>171</v>
      </c>
      <c r="U48" s="89" t="s">
        <v>174</v>
      </c>
      <c r="V48" s="90"/>
      <c r="W48" s="91"/>
      <c r="Y48" s="104"/>
      <c r="Z48" s="29"/>
      <c r="AA48" s="92" t="s">
        <v>175</v>
      </c>
      <c r="AB48" s="93"/>
      <c r="AC48" s="29" t="s">
        <v>176</v>
      </c>
      <c r="AD48" s="94" t="s">
        <v>173</v>
      </c>
      <c r="AE48" s="95"/>
      <c r="AF48" s="96" t="s">
        <v>174</v>
      </c>
      <c r="AG48" s="97"/>
      <c r="AH48" s="97"/>
      <c r="AI48" s="98"/>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R10"/>
    <mergeCell ref="S10:U10"/>
    <mergeCell ref="Z10:AI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R23"/>
    <mergeCell ref="S23:W23"/>
    <mergeCell ref="B21:K21"/>
    <mergeCell ref="M21:M22"/>
    <mergeCell ref="N21:P21"/>
    <mergeCell ref="Q21:S21"/>
    <mergeCell ref="T21:W21"/>
    <mergeCell ref="Y23:Y24"/>
    <mergeCell ref="Z23:AI23"/>
    <mergeCell ref="B24:K24"/>
    <mergeCell ref="N24:R24"/>
    <mergeCell ref="S24:W24"/>
    <mergeCell ref="Z24:AI24"/>
    <mergeCell ref="Z21:AI21"/>
    <mergeCell ref="N22:P22"/>
    <mergeCell ref="Q22:W22"/>
    <mergeCell ref="Z22:AI22"/>
    <mergeCell ref="Y21:Y22"/>
    <mergeCell ref="A25:A30"/>
    <mergeCell ref="B25:D26"/>
    <mergeCell ref="E25:G25"/>
    <mergeCell ref="H25:K25"/>
    <mergeCell ref="M25:M30"/>
    <mergeCell ref="N25:P26"/>
    <mergeCell ref="B27:D28"/>
    <mergeCell ref="E27:G27"/>
    <mergeCell ref="H27:K27"/>
    <mergeCell ref="N27:P28"/>
    <mergeCell ref="Q25:S25"/>
    <mergeCell ref="T25:W25"/>
    <mergeCell ref="Y25:Y30"/>
    <mergeCell ref="Z25:AB26"/>
    <mergeCell ref="AC25:AI25"/>
    <mergeCell ref="E26:G26"/>
    <mergeCell ref="H26:K26"/>
    <mergeCell ref="Q26:S26"/>
    <mergeCell ref="T26:W26"/>
    <mergeCell ref="AC26:AI26"/>
    <mergeCell ref="Q27:S27"/>
    <mergeCell ref="T27:W27"/>
    <mergeCell ref="Z27:AB28"/>
    <mergeCell ref="AC27:AI27"/>
    <mergeCell ref="E28:G28"/>
    <mergeCell ref="H28:K28"/>
    <mergeCell ref="Q28:S28"/>
    <mergeCell ref="T28:W28"/>
    <mergeCell ref="AC28:AI28"/>
    <mergeCell ref="Z29:AB30"/>
    <mergeCell ref="AC29:AI29"/>
    <mergeCell ref="E30:G30"/>
    <mergeCell ref="H30:K30"/>
    <mergeCell ref="Q30:S30"/>
    <mergeCell ref="T30:W30"/>
    <mergeCell ref="AC30:AI30"/>
    <mergeCell ref="B29:D30"/>
    <mergeCell ref="E29:G29"/>
    <mergeCell ref="H29:K29"/>
    <mergeCell ref="N29:P30"/>
    <mergeCell ref="Q29:S29"/>
    <mergeCell ref="T29:W29"/>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U48:W48"/>
    <mergeCell ref="AA48:AB48"/>
    <mergeCell ref="AD48:AE48"/>
    <mergeCell ref="AF48:AI48"/>
    <mergeCell ref="M47:M48"/>
    <mergeCell ref="N47:P47"/>
    <mergeCell ref="Q47:S47"/>
    <mergeCell ref="T47:W47"/>
    <mergeCell ref="Y47:Y48"/>
    <mergeCell ref="Z47:AB47"/>
  </mergeCells>
  <printOptions horizontalCentered="1" verticalCentered="1"/>
  <pageMargins left="0.31496062992125984" right="0.11811023622047245" top="0.19685039370078741" bottom="0.19685039370078741" header="0.11811023622047245" footer="0.11811023622047245"/>
  <pageSetup paperSize="9" scale="5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8415D-0C1A-455D-9621-18A16C44A720}">
  <sheetPr>
    <pageSetUpPr fitToPage="1"/>
  </sheetPr>
  <dimension ref="A3:AJ49"/>
  <sheetViews>
    <sheetView topLeftCell="L1" zoomScale="73" zoomScaleNormal="73" workbookViewId="0">
      <selection activeCell="AC49" sqref="AC49"/>
    </sheetView>
  </sheetViews>
  <sheetFormatPr defaultColWidth="11.5703125" defaultRowHeight="14.25" outlineLevelCol="1"/>
  <cols>
    <col min="1" max="1" width="19.7109375" style="1" hidden="1" customWidth="1" outlineLevel="1"/>
    <col min="2" max="6" width="11.5703125" style="1" hidden="1" customWidth="1" outlineLevel="1"/>
    <col min="7" max="7" width="14" style="1" hidden="1" customWidth="1" outlineLevel="1"/>
    <col min="8" max="11" width="11.5703125" style="1" hidden="1" customWidth="1" outlineLevel="1"/>
    <col min="12" max="12" width="11.5703125" style="1" customWidth="1" collapsed="1"/>
    <col min="13" max="13" width="46.85546875" style="1" customWidth="1"/>
    <col min="14" max="14" width="17.5703125" style="1" customWidth="1"/>
    <col min="15" max="16" width="11.5703125" style="1"/>
    <col min="17" max="17" width="20.5703125" style="1" customWidth="1"/>
    <col min="18" max="18" width="12.28515625" style="1" customWidth="1"/>
    <col min="19" max="19" width="13.42578125" style="1" customWidth="1"/>
    <col min="20" max="20" width="18.42578125" style="1" customWidth="1"/>
    <col min="21" max="21" width="11.85546875" style="1" customWidth="1"/>
    <col min="22" max="22" width="11.28515625" style="1" customWidth="1"/>
    <col min="23" max="23" width="13.5703125" style="1" customWidth="1"/>
    <col min="24" max="24" width="11.5703125" style="1"/>
    <col min="25" max="25" width="30.85546875" style="1" hidden="1" customWidth="1" outlineLevel="1"/>
    <col min="26" max="26" width="14.7109375" style="1" hidden="1" customWidth="1" outlineLevel="1"/>
    <col min="27" max="28" width="0" style="1" hidden="1" customWidth="1" outlineLevel="1"/>
    <col min="29" max="29" width="15.7109375" style="1" hidden="1" customWidth="1" outlineLevel="1"/>
    <col min="30" max="30" width="13.28515625" style="1" hidden="1" customWidth="1" outlineLevel="1"/>
    <col min="31" max="31" width="17" style="1" hidden="1" customWidth="1" outlineLevel="1"/>
    <col min="32" max="32" width="14.5703125" style="1" hidden="1" customWidth="1" outlineLevel="1"/>
    <col min="33" max="33" width="13.5703125" style="1" hidden="1" customWidth="1" outlineLevel="1"/>
    <col min="34" max="34" width="11.28515625" style="1" hidden="1" customWidth="1" outlineLevel="1"/>
    <col min="35" max="35" width="11.140625" style="1" hidden="1" customWidth="1" outlineLevel="1"/>
    <col min="36" max="36" width="11.5703125" style="1" collapsed="1"/>
    <col min="37" max="16384" width="11.5703125" style="1"/>
  </cols>
  <sheetData>
    <row r="3" spans="1:35">
      <c r="J3" s="1" t="s">
        <v>0</v>
      </c>
      <c r="K3" s="1" t="s">
        <v>1</v>
      </c>
      <c r="V3" s="2" t="s">
        <v>2</v>
      </c>
      <c r="W3" s="2" t="s">
        <v>3</v>
      </c>
      <c r="AH3" s="30" t="s">
        <v>4</v>
      </c>
      <c r="AI3" s="30" t="s">
        <v>5</v>
      </c>
    </row>
    <row r="4" spans="1:35" ht="18">
      <c r="E4" s="5" t="s">
        <v>6</v>
      </c>
      <c r="F4" s="6"/>
      <c r="G4" s="6"/>
      <c r="J4" s="1" t="s">
        <v>7</v>
      </c>
      <c r="K4" s="7">
        <v>44053</v>
      </c>
      <c r="L4" s="7"/>
      <c r="P4" s="5" t="s">
        <v>6</v>
      </c>
      <c r="Q4" s="6"/>
      <c r="R4" s="6"/>
      <c r="V4" s="31" t="s">
        <v>7</v>
      </c>
      <c r="W4" s="32">
        <f>ПаспортРУС!AI4</f>
        <v>44187</v>
      </c>
      <c r="AB4" s="5" t="s">
        <v>8</v>
      </c>
      <c r="AC4" s="6"/>
      <c r="AD4" s="6"/>
      <c r="AH4" s="1" t="s">
        <v>9</v>
      </c>
      <c r="AI4" s="7">
        <v>44053</v>
      </c>
    </row>
    <row r="5" spans="1:35" ht="18">
      <c r="E5" s="5"/>
      <c r="F5" s="6"/>
      <c r="G5" s="6"/>
      <c r="P5" s="5"/>
      <c r="Q5" s="6"/>
      <c r="R5" s="6"/>
      <c r="AB5" s="5"/>
      <c r="AC5" s="6"/>
      <c r="AD5" s="6"/>
    </row>
    <row r="6" spans="1:35" ht="30">
      <c r="A6" s="252" t="s">
        <v>10</v>
      </c>
      <c r="B6" s="252"/>
      <c r="C6" s="252"/>
      <c r="D6" s="252"/>
      <c r="E6" s="252"/>
      <c r="F6" s="252"/>
      <c r="G6" s="252"/>
      <c r="H6" s="252"/>
      <c r="I6" s="252"/>
      <c r="J6" s="252"/>
      <c r="K6" s="252"/>
      <c r="L6" s="11"/>
      <c r="M6" s="357" t="s">
        <v>10</v>
      </c>
      <c r="N6" s="357"/>
      <c r="O6" s="357"/>
      <c r="P6" s="357"/>
      <c r="Q6" s="357"/>
      <c r="R6" s="357"/>
      <c r="S6" s="357"/>
      <c r="T6" s="357"/>
      <c r="U6" s="357"/>
      <c r="V6" s="357"/>
      <c r="W6" s="357"/>
      <c r="Y6" s="358" t="s">
        <v>11</v>
      </c>
      <c r="Z6" s="358"/>
      <c r="AA6" s="358"/>
      <c r="AB6" s="358"/>
      <c r="AC6" s="358"/>
      <c r="AD6" s="358"/>
      <c r="AE6" s="358"/>
      <c r="AF6" s="358"/>
      <c r="AG6" s="358"/>
      <c r="AH6" s="358"/>
      <c r="AI6" s="358"/>
    </row>
    <row r="7" spans="1:35" ht="30.75" thickBot="1">
      <c r="A7" s="252" t="str">
        <f>'[38]БП-Анг'!D3</f>
        <v>Production of orthopedic mattresses</v>
      </c>
      <c r="B7" s="252"/>
      <c r="C7" s="252"/>
      <c r="D7" s="252"/>
      <c r="E7" s="252"/>
      <c r="F7" s="252"/>
      <c r="G7" s="252"/>
      <c r="H7" s="252"/>
      <c r="I7" s="252"/>
      <c r="J7" s="252"/>
      <c r="K7" s="252"/>
      <c r="L7" s="11"/>
      <c r="M7" s="359" t="str">
        <f>'БП-Eng'!D3</f>
        <v>Production of monocrystalline silicon for solar cells</v>
      </c>
      <c r="N7" s="359"/>
      <c r="O7" s="359"/>
      <c r="P7" s="359"/>
      <c r="Q7" s="359"/>
      <c r="R7" s="359"/>
      <c r="S7" s="359"/>
      <c r="T7" s="359"/>
      <c r="U7" s="359"/>
      <c r="V7" s="359"/>
      <c r="W7" s="359"/>
      <c r="Y7" s="252" t="str">
        <f>'[38]Форма-отчета 16'!D3</f>
        <v>Производство ортопедических матрасов</v>
      </c>
      <c r="Z7" s="252"/>
      <c r="AA7" s="252"/>
      <c r="AB7" s="252"/>
      <c r="AC7" s="252"/>
      <c r="AD7" s="252"/>
      <c r="AE7" s="252"/>
      <c r="AF7" s="252"/>
      <c r="AG7" s="252"/>
      <c r="AH7" s="252"/>
      <c r="AI7" s="252"/>
    </row>
    <row r="8" spans="1:35" ht="40.5" customHeight="1" thickTop="1" thickBot="1">
      <c r="A8" s="12" t="s">
        <v>12</v>
      </c>
      <c r="B8" s="249" t="s">
        <v>13</v>
      </c>
      <c r="C8" s="250"/>
      <c r="D8" s="250"/>
      <c r="E8" s="250"/>
      <c r="F8" s="250"/>
      <c r="G8" s="250"/>
      <c r="H8" s="250"/>
      <c r="I8" s="250"/>
      <c r="J8" s="250"/>
      <c r="K8" s="251"/>
      <c r="L8" s="13"/>
      <c r="M8" s="33" t="s">
        <v>12</v>
      </c>
      <c r="N8" s="298" t="str">
        <f>'БП-Eng'!E5</f>
        <v>Development of the solar energy industry in the Republic of Uzbekistan.</v>
      </c>
      <c r="O8" s="298"/>
      <c r="P8" s="298"/>
      <c r="Q8" s="298"/>
      <c r="R8" s="298"/>
      <c r="S8" s="298"/>
      <c r="T8" s="298"/>
      <c r="U8" s="298"/>
      <c r="V8" s="298"/>
      <c r="W8" s="298"/>
      <c r="Y8" s="14" t="s">
        <v>14</v>
      </c>
      <c r="Z8" s="300" t="str">
        <f>'[38]Форма-отчета 16'!E5</f>
        <v>Создание собственного производства ортопедических матрасов в широком ассортименте в целях импортозамещения и экспорта продукции</v>
      </c>
      <c r="AA8" s="300"/>
      <c r="AB8" s="300"/>
      <c r="AC8" s="300"/>
      <c r="AD8" s="300"/>
      <c r="AE8" s="300"/>
      <c r="AF8" s="300"/>
      <c r="AG8" s="300"/>
      <c r="AH8" s="300"/>
      <c r="AI8" s="300"/>
    </row>
    <row r="9" spans="1:35" ht="43.5" customHeight="1" thickTop="1" thickBot="1">
      <c r="A9" s="16" t="s">
        <v>15</v>
      </c>
      <c r="B9" s="108" t="s">
        <v>16</v>
      </c>
      <c r="C9" s="109"/>
      <c r="D9" s="109"/>
      <c r="E9" s="109"/>
      <c r="F9" s="109"/>
      <c r="G9" s="109"/>
      <c r="H9" s="109"/>
      <c r="I9" s="109"/>
      <c r="J9" s="109"/>
      <c r="K9" s="110"/>
      <c r="L9" s="13"/>
      <c r="M9" s="33" t="s">
        <v>15</v>
      </c>
      <c r="N9" s="298" t="s">
        <v>177</v>
      </c>
      <c r="O9" s="298"/>
      <c r="P9" s="298"/>
      <c r="Q9" s="298"/>
      <c r="R9" s="298"/>
      <c r="S9" s="298"/>
      <c r="T9" s="298"/>
      <c r="U9" s="298"/>
      <c r="V9" s="298"/>
      <c r="W9" s="298"/>
      <c r="Y9" s="14" t="s">
        <v>17</v>
      </c>
      <c r="Z9" s="300" t="str">
        <f>'[38]Форма-отчета 16'!E6</f>
        <v>Легкая промышленность</v>
      </c>
      <c r="AA9" s="300"/>
      <c r="AB9" s="300"/>
      <c r="AC9" s="300"/>
      <c r="AD9" s="300"/>
      <c r="AE9" s="300"/>
      <c r="AF9" s="300"/>
      <c r="AG9" s="300"/>
      <c r="AH9" s="300"/>
      <c r="AI9" s="300"/>
    </row>
    <row r="10" spans="1:35" ht="34.5" customHeight="1" thickTop="1" thickBot="1">
      <c r="A10" s="16" t="s">
        <v>19</v>
      </c>
      <c r="B10" s="108" t="s">
        <v>20</v>
      </c>
      <c r="C10" s="109"/>
      <c r="D10" s="109"/>
      <c r="E10" s="109" t="s">
        <v>21</v>
      </c>
      <c r="F10" s="109"/>
      <c r="G10" s="109"/>
      <c r="H10" s="109" t="s">
        <v>22</v>
      </c>
      <c r="I10" s="109"/>
      <c r="J10" s="109"/>
      <c r="K10" s="110"/>
      <c r="L10" s="13"/>
      <c r="M10" s="33" t="s">
        <v>19</v>
      </c>
      <c r="N10" s="356" t="str">
        <f>'БП-Eng'!E10</f>
        <v>Navoi city and all regions of Uzbekistan</v>
      </c>
      <c r="O10" s="356"/>
      <c r="P10" s="356"/>
      <c r="Q10" s="356"/>
      <c r="R10" s="356"/>
      <c r="S10" s="356"/>
      <c r="T10" s="356"/>
      <c r="U10" s="356"/>
      <c r="V10" s="356"/>
      <c r="W10" s="356"/>
      <c r="Y10" s="14" t="s">
        <v>26</v>
      </c>
      <c r="Z10" s="300" t="str">
        <f>'[38]Форма-отчета 16'!E10</f>
        <v>СЭЗ "Термез", Сурхандарьинская область</v>
      </c>
      <c r="AA10" s="300"/>
      <c r="AB10" s="300"/>
      <c r="AC10" s="300"/>
      <c r="AD10" s="300"/>
      <c r="AE10" s="300" t="s">
        <v>178</v>
      </c>
      <c r="AF10" s="300"/>
      <c r="AG10" s="300"/>
      <c r="AH10" s="17" t="s">
        <v>45</v>
      </c>
      <c r="AI10" s="17" t="s">
        <v>48</v>
      </c>
    </row>
    <row r="11" spans="1:35" ht="36" customHeight="1" thickTop="1" thickBot="1">
      <c r="A11" s="16" t="s">
        <v>27</v>
      </c>
      <c r="B11" s="108"/>
      <c r="C11" s="109"/>
      <c r="D11" s="109"/>
      <c r="E11" s="109"/>
      <c r="F11" s="109"/>
      <c r="G11" s="109"/>
      <c r="H11" s="109"/>
      <c r="I11" s="109"/>
      <c r="J11" s="109"/>
      <c r="K11" s="110"/>
      <c r="L11" s="13"/>
      <c r="M11" s="33" t="s">
        <v>27</v>
      </c>
      <c r="N11" s="34" t="s">
        <v>179</v>
      </c>
      <c r="O11" s="353">
        <f>ПаспортРУС!AA11</f>
        <v>1351.5000000000002</v>
      </c>
      <c r="P11" s="354"/>
      <c r="Q11" s="354"/>
      <c r="R11" s="354"/>
      <c r="S11" s="354"/>
      <c r="T11" s="354"/>
      <c r="U11" s="354"/>
      <c r="V11" s="354"/>
      <c r="W11" s="355"/>
      <c r="Y11" s="14" t="s">
        <v>29</v>
      </c>
      <c r="Z11" s="18" t="s">
        <v>180</v>
      </c>
      <c r="AA11" s="145">
        <f>'[38]Форма-отчета 16'!E37+'[38]Форма-отчета 16'!I37+'[38]Форма-отчета 16'!L37</f>
        <v>64800</v>
      </c>
      <c r="AB11" s="146"/>
      <c r="AC11" s="146"/>
      <c r="AD11" s="146"/>
      <c r="AE11" s="146"/>
      <c r="AF11" s="146"/>
      <c r="AG11" s="146"/>
      <c r="AH11" s="146"/>
      <c r="AI11" s="147"/>
    </row>
    <row r="12" spans="1:35" ht="28.5" customHeight="1" thickTop="1" thickBot="1">
      <c r="A12" s="16" t="s">
        <v>31</v>
      </c>
      <c r="B12" s="108" t="s">
        <v>32</v>
      </c>
      <c r="C12" s="109"/>
      <c r="D12" s="109"/>
      <c r="E12" s="109"/>
      <c r="F12" s="109"/>
      <c r="G12" s="109"/>
      <c r="H12" s="109"/>
      <c r="I12" s="109"/>
      <c r="J12" s="109"/>
      <c r="K12" s="110"/>
      <c r="L12" s="13"/>
      <c r="M12" s="33" t="s">
        <v>31</v>
      </c>
      <c r="N12" s="34" t="s">
        <v>33</v>
      </c>
      <c r="O12" s="353">
        <f>ПаспортРУС!AA12</f>
        <v>675750.00000000012</v>
      </c>
      <c r="P12" s="354"/>
      <c r="Q12" s="354"/>
      <c r="R12" s="354"/>
      <c r="S12" s="354"/>
      <c r="T12" s="354"/>
      <c r="U12" s="354"/>
      <c r="V12" s="354"/>
      <c r="W12" s="355"/>
      <c r="Y12" s="14" t="s">
        <v>34</v>
      </c>
      <c r="Z12" s="18" t="s">
        <v>33</v>
      </c>
      <c r="AA12" s="145">
        <f>'[38]Форма-отчета 16'!E215</f>
        <v>3263889</v>
      </c>
      <c r="AB12" s="146"/>
      <c r="AC12" s="146"/>
      <c r="AD12" s="146"/>
      <c r="AE12" s="146"/>
      <c r="AF12" s="146"/>
      <c r="AG12" s="146"/>
      <c r="AH12" s="146"/>
      <c r="AI12" s="147"/>
    </row>
    <row r="13" spans="1:35" ht="36" customHeight="1" thickTop="1" thickBot="1">
      <c r="A13" s="16" t="s">
        <v>35</v>
      </c>
      <c r="B13" s="108" t="s">
        <v>36</v>
      </c>
      <c r="C13" s="109"/>
      <c r="D13" s="109"/>
      <c r="E13" s="109"/>
      <c r="F13" s="109"/>
      <c r="G13" s="109"/>
      <c r="H13" s="109"/>
      <c r="I13" s="109"/>
      <c r="J13" s="109"/>
      <c r="K13" s="110"/>
      <c r="L13" s="13"/>
      <c r="M13" s="33" t="s">
        <v>35</v>
      </c>
      <c r="N13" s="34" t="s">
        <v>37</v>
      </c>
      <c r="O13" s="353">
        <f>ПаспортРУС!AA13</f>
        <v>44.871369471128929</v>
      </c>
      <c r="P13" s="354"/>
      <c r="Q13" s="354"/>
      <c r="R13" s="354"/>
      <c r="S13" s="354"/>
      <c r="T13" s="354"/>
      <c r="U13" s="354"/>
      <c r="V13" s="354"/>
      <c r="W13" s="355"/>
      <c r="Y13" s="14" t="s">
        <v>38</v>
      </c>
      <c r="Z13" s="18" t="s">
        <v>39</v>
      </c>
      <c r="AA13" s="145">
        <f>'[38]Форма-отчета 16'!E224</f>
        <v>70.68500707069515</v>
      </c>
      <c r="AB13" s="146"/>
      <c r="AC13" s="146"/>
      <c r="AD13" s="146"/>
      <c r="AE13" s="146"/>
      <c r="AF13" s="146"/>
      <c r="AG13" s="146"/>
      <c r="AH13" s="146"/>
      <c r="AI13" s="147"/>
    </row>
    <row r="14" spans="1:35" ht="26.25" customHeight="1" thickTop="1" thickBot="1">
      <c r="A14" s="243" t="s">
        <v>40</v>
      </c>
      <c r="B14" s="108" t="s">
        <v>41</v>
      </c>
      <c r="C14" s="109"/>
      <c r="D14" s="109"/>
      <c r="E14" s="109"/>
      <c r="F14" s="109"/>
      <c r="G14" s="109"/>
      <c r="H14" s="109"/>
      <c r="I14" s="109"/>
      <c r="J14" s="109"/>
      <c r="K14" s="110"/>
      <c r="L14" s="13"/>
      <c r="M14" s="269" t="s">
        <v>40</v>
      </c>
      <c r="N14" s="293" t="s">
        <v>42</v>
      </c>
      <c r="O14" s="294"/>
      <c r="P14" s="294"/>
      <c r="Q14" s="331" t="s">
        <v>24</v>
      </c>
      <c r="R14" s="331"/>
      <c r="S14" s="331"/>
      <c r="T14" s="331"/>
      <c r="U14" s="331"/>
      <c r="V14" s="331"/>
      <c r="W14" s="332"/>
      <c r="Y14" s="273" t="s">
        <v>43</v>
      </c>
      <c r="Z14" s="287" t="s">
        <v>44</v>
      </c>
      <c r="AA14" s="288"/>
      <c r="AB14" s="288"/>
      <c r="AC14" s="327" t="s">
        <v>45</v>
      </c>
      <c r="AD14" s="327"/>
      <c r="AE14" s="327"/>
      <c r="AF14" s="327" t="s">
        <v>48</v>
      </c>
      <c r="AG14" s="327"/>
      <c r="AH14" s="327"/>
      <c r="AI14" s="328"/>
    </row>
    <row r="15" spans="1:35" ht="24.75" customHeight="1" thickTop="1" thickBot="1">
      <c r="A15" s="244"/>
      <c r="B15" s="20"/>
      <c r="C15" s="21"/>
      <c r="D15" s="21"/>
      <c r="E15" s="21"/>
      <c r="F15" s="21"/>
      <c r="G15" s="21"/>
      <c r="H15" s="21"/>
      <c r="I15" s="21"/>
      <c r="J15" s="21"/>
      <c r="K15" s="22"/>
      <c r="L15" s="13"/>
      <c r="M15" s="269"/>
      <c r="N15" s="277" t="s">
        <v>46</v>
      </c>
      <c r="O15" s="278"/>
      <c r="P15" s="278"/>
      <c r="Q15" s="329"/>
      <c r="R15" s="329"/>
      <c r="S15" s="329"/>
      <c r="T15" s="329" t="s">
        <v>25</v>
      </c>
      <c r="U15" s="329"/>
      <c r="V15" s="329"/>
      <c r="W15" s="330"/>
      <c r="Y15" s="273"/>
      <c r="Z15" s="282" t="s">
        <v>47</v>
      </c>
      <c r="AA15" s="109"/>
      <c r="AB15" s="109"/>
      <c r="AC15" s="318" t="s">
        <v>45</v>
      </c>
      <c r="AD15" s="318"/>
      <c r="AE15" s="318"/>
      <c r="AF15" s="318" t="s">
        <v>48</v>
      </c>
      <c r="AG15" s="318"/>
      <c r="AH15" s="318"/>
      <c r="AI15" s="319"/>
    </row>
    <row r="16" spans="1:35" ht="26.25" customHeight="1" thickTop="1" thickBot="1">
      <c r="A16" s="245"/>
      <c r="B16" s="20"/>
      <c r="C16" s="21"/>
      <c r="D16" s="21"/>
      <c r="E16" s="21"/>
      <c r="F16" s="21"/>
      <c r="G16" s="21"/>
      <c r="H16" s="21"/>
      <c r="I16" s="21"/>
      <c r="J16" s="21"/>
      <c r="K16" s="22"/>
      <c r="L16" s="13"/>
      <c r="M16" s="269"/>
      <c r="N16" s="320" t="s">
        <v>49</v>
      </c>
      <c r="O16" s="321"/>
      <c r="P16" s="321"/>
      <c r="Q16" s="322"/>
      <c r="R16" s="322"/>
      <c r="S16" s="322"/>
      <c r="T16" s="322" t="s">
        <v>25</v>
      </c>
      <c r="U16" s="322"/>
      <c r="V16" s="322"/>
      <c r="W16" s="323"/>
      <c r="Y16" s="273"/>
      <c r="Z16" s="324" t="s">
        <v>50</v>
      </c>
      <c r="AA16" s="307"/>
      <c r="AB16" s="307"/>
      <c r="AC16" s="325" t="s">
        <v>45</v>
      </c>
      <c r="AD16" s="325"/>
      <c r="AE16" s="325"/>
      <c r="AF16" s="325" t="s">
        <v>48</v>
      </c>
      <c r="AG16" s="325"/>
      <c r="AH16" s="325"/>
      <c r="AI16" s="326"/>
    </row>
    <row r="17" spans="1:35" ht="39.75" customHeight="1" thickTop="1" thickBot="1">
      <c r="A17" s="16" t="s">
        <v>51</v>
      </c>
      <c r="B17" s="108" t="s">
        <v>52</v>
      </c>
      <c r="C17" s="109"/>
      <c r="D17" s="109"/>
      <c r="E17" s="109"/>
      <c r="F17" s="109"/>
      <c r="G17" s="109"/>
      <c r="H17" s="109"/>
      <c r="I17" s="109"/>
      <c r="J17" s="109"/>
      <c r="K17" s="110"/>
      <c r="L17" s="13"/>
      <c r="M17" s="269" t="s">
        <v>53</v>
      </c>
      <c r="N17" s="293" t="s">
        <v>54</v>
      </c>
      <c r="O17" s="294"/>
      <c r="P17" s="294"/>
      <c r="Q17" s="331" t="s">
        <v>24</v>
      </c>
      <c r="R17" s="331"/>
      <c r="S17" s="331"/>
      <c r="T17" s="331"/>
      <c r="U17" s="331"/>
      <c r="V17" s="331"/>
      <c r="W17" s="332"/>
      <c r="Y17" s="273" t="s">
        <v>55</v>
      </c>
      <c r="Z17" s="287" t="s">
        <v>56</v>
      </c>
      <c r="AA17" s="288"/>
      <c r="AB17" s="288"/>
      <c r="AC17" s="327" t="s">
        <v>45</v>
      </c>
      <c r="AD17" s="327"/>
      <c r="AE17" s="327"/>
      <c r="AF17" s="327"/>
      <c r="AG17" s="327"/>
      <c r="AH17" s="327"/>
      <c r="AI17" s="328"/>
    </row>
    <row r="18" spans="1:35" ht="27" customHeight="1" thickTop="1" thickBot="1">
      <c r="A18" s="16"/>
      <c r="B18" s="20"/>
      <c r="C18" s="21"/>
      <c r="D18" s="21"/>
      <c r="E18" s="21"/>
      <c r="F18" s="21"/>
      <c r="G18" s="21"/>
      <c r="H18" s="21"/>
      <c r="I18" s="21"/>
      <c r="J18" s="21"/>
      <c r="K18" s="22"/>
      <c r="L18" s="13"/>
      <c r="M18" s="269"/>
      <c r="N18" s="277" t="s">
        <v>57</v>
      </c>
      <c r="O18" s="278"/>
      <c r="P18" s="278"/>
      <c r="Q18" s="329"/>
      <c r="R18" s="329"/>
      <c r="S18" s="329"/>
      <c r="T18" s="329" t="s">
        <v>25</v>
      </c>
      <c r="U18" s="329"/>
      <c r="V18" s="329"/>
      <c r="W18" s="330"/>
      <c r="Y18" s="273"/>
      <c r="Z18" s="282" t="s">
        <v>58</v>
      </c>
      <c r="AA18" s="109"/>
      <c r="AB18" s="109"/>
      <c r="AC18" s="318"/>
      <c r="AD18" s="318"/>
      <c r="AE18" s="318"/>
      <c r="AF18" s="318" t="s">
        <v>48</v>
      </c>
      <c r="AG18" s="318"/>
      <c r="AH18" s="318"/>
      <c r="AI18" s="319"/>
    </row>
    <row r="19" spans="1:35" ht="21.75" customHeight="1" thickTop="1" thickBot="1">
      <c r="A19" s="16"/>
      <c r="B19" s="20"/>
      <c r="C19" s="21"/>
      <c r="D19" s="21"/>
      <c r="E19" s="21"/>
      <c r="F19" s="21"/>
      <c r="G19" s="21"/>
      <c r="H19" s="21"/>
      <c r="I19" s="21"/>
      <c r="J19" s="21"/>
      <c r="K19" s="22"/>
      <c r="L19" s="13"/>
      <c r="M19" s="269"/>
      <c r="N19" s="277" t="s">
        <v>59</v>
      </c>
      <c r="O19" s="278"/>
      <c r="P19" s="278"/>
      <c r="Q19" s="329"/>
      <c r="R19" s="329"/>
      <c r="S19" s="329"/>
      <c r="T19" s="329" t="s">
        <v>25</v>
      </c>
      <c r="U19" s="329"/>
      <c r="V19" s="329"/>
      <c r="W19" s="330"/>
      <c r="Y19" s="273"/>
      <c r="Z19" s="282" t="s">
        <v>60</v>
      </c>
      <c r="AA19" s="109"/>
      <c r="AB19" s="109"/>
      <c r="AC19" s="318"/>
      <c r="AD19" s="318"/>
      <c r="AE19" s="318"/>
      <c r="AF19" s="318" t="s">
        <v>48</v>
      </c>
      <c r="AG19" s="318"/>
      <c r="AH19" s="318"/>
      <c r="AI19" s="319"/>
    </row>
    <row r="20" spans="1:35" ht="30" customHeight="1" thickTop="1" thickBot="1">
      <c r="A20" s="16"/>
      <c r="B20" s="20"/>
      <c r="C20" s="21"/>
      <c r="D20" s="21"/>
      <c r="E20" s="21"/>
      <c r="F20" s="21"/>
      <c r="G20" s="21"/>
      <c r="H20" s="21"/>
      <c r="I20" s="21"/>
      <c r="J20" s="21"/>
      <c r="K20" s="22"/>
      <c r="L20" s="13"/>
      <c r="M20" s="269"/>
      <c r="N20" s="320" t="s">
        <v>61</v>
      </c>
      <c r="O20" s="321"/>
      <c r="P20" s="321"/>
      <c r="Q20" s="322"/>
      <c r="R20" s="322"/>
      <c r="S20" s="322"/>
      <c r="T20" s="322" t="s">
        <v>25</v>
      </c>
      <c r="U20" s="322"/>
      <c r="V20" s="322"/>
      <c r="W20" s="323"/>
      <c r="Y20" s="273"/>
      <c r="Z20" s="324" t="s">
        <v>62</v>
      </c>
      <c r="AA20" s="307"/>
      <c r="AB20" s="307"/>
      <c r="AC20" s="325"/>
      <c r="AD20" s="325"/>
      <c r="AE20" s="325"/>
      <c r="AF20" s="325" t="s">
        <v>48</v>
      </c>
      <c r="AG20" s="325"/>
      <c r="AH20" s="325"/>
      <c r="AI20" s="326"/>
    </row>
    <row r="21" spans="1:35" ht="30" customHeight="1" thickTop="1" thickBot="1">
      <c r="A21" s="16" t="s">
        <v>63</v>
      </c>
      <c r="B21" s="108" t="s">
        <v>64</v>
      </c>
      <c r="C21" s="109"/>
      <c r="D21" s="109"/>
      <c r="E21" s="109"/>
      <c r="F21" s="109"/>
      <c r="G21" s="109"/>
      <c r="H21" s="109"/>
      <c r="I21" s="109"/>
      <c r="J21" s="109"/>
      <c r="K21" s="110"/>
      <c r="L21" s="13"/>
      <c r="M21" s="269" t="s">
        <v>65</v>
      </c>
      <c r="N21" s="352" t="s">
        <v>25</v>
      </c>
      <c r="O21" s="346"/>
      <c r="P21" s="346"/>
      <c r="Q21" s="346"/>
      <c r="R21" s="346"/>
      <c r="S21" s="346"/>
      <c r="T21" s="346"/>
      <c r="U21" s="346"/>
      <c r="V21" s="346"/>
      <c r="W21" s="347"/>
      <c r="Y21" s="273" t="s">
        <v>67</v>
      </c>
      <c r="Z21" s="287" t="s">
        <v>181</v>
      </c>
      <c r="AA21" s="288"/>
      <c r="AB21" s="288"/>
      <c r="AC21" s="327" t="s">
        <v>45</v>
      </c>
      <c r="AD21" s="327"/>
      <c r="AE21" s="327"/>
      <c r="AF21" s="327" t="s">
        <v>48</v>
      </c>
      <c r="AG21" s="327"/>
      <c r="AH21" s="327"/>
      <c r="AI21" s="328"/>
    </row>
    <row r="22" spans="1:35" ht="48" customHeight="1" thickTop="1" thickBot="1">
      <c r="A22" s="16"/>
      <c r="B22" s="20"/>
      <c r="C22" s="21"/>
      <c r="D22" s="21"/>
      <c r="E22" s="21"/>
      <c r="F22" s="21"/>
      <c r="G22" s="21"/>
      <c r="H22" s="21"/>
      <c r="I22" s="21"/>
      <c r="J22" s="21"/>
      <c r="K22" s="22"/>
      <c r="L22" s="13"/>
      <c r="M22" s="269"/>
      <c r="N22" s="349" t="s">
        <v>69</v>
      </c>
      <c r="O22" s="334"/>
      <c r="P22" s="334"/>
      <c r="Q22" s="334"/>
      <c r="R22" s="334"/>
      <c r="S22" s="334"/>
      <c r="T22" s="334"/>
      <c r="U22" s="334"/>
      <c r="V22" s="334"/>
      <c r="W22" s="335"/>
      <c r="Y22" s="273"/>
      <c r="Z22" s="324" t="s">
        <v>182</v>
      </c>
      <c r="AA22" s="307"/>
      <c r="AB22" s="307"/>
      <c r="AC22" s="336" t="s">
        <v>70</v>
      </c>
      <c r="AD22" s="336"/>
      <c r="AE22" s="336"/>
      <c r="AF22" s="336"/>
      <c r="AG22" s="336"/>
      <c r="AH22" s="336"/>
      <c r="AI22" s="337"/>
    </row>
    <row r="23" spans="1:35" ht="28.5" customHeight="1" thickTop="1" thickBot="1">
      <c r="A23" s="134" t="s">
        <v>71</v>
      </c>
      <c r="B23" s="108" t="s">
        <v>21</v>
      </c>
      <c r="C23" s="109"/>
      <c r="D23" s="109"/>
      <c r="E23" s="109"/>
      <c r="F23" s="109"/>
      <c r="G23" s="109" t="s">
        <v>22</v>
      </c>
      <c r="H23" s="109"/>
      <c r="I23" s="109"/>
      <c r="J23" s="109"/>
      <c r="K23" s="110"/>
      <c r="L23" s="13"/>
      <c r="M23" s="269" t="s">
        <v>72</v>
      </c>
      <c r="N23" s="352" t="s">
        <v>183</v>
      </c>
      <c r="O23" s="346"/>
      <c r="P23" s="346"/>
      <c r="Q23" s="346"/>
      <c r="R23" s="346"/>
      <c r="S23" s="346"/>
      <c r="T23" s="346"/>
      <c r="U23" s="346"/>
      <c r="V23" s="346"/>
      <c r="W23" s="347"/>
      <c r="Y23" s="273" t="s">
        <v>73</v>
      </c>
      <c r="Z23" s="348" t="s">
        <v>45</v>
      </c>
      <c r="AA23" s="327"/>
      <c r="AB23" s="327"/>
      <c r="AC23" s="327"/>
      <c r="AD23" s="327"/>
      <c r="AE23" s="327" t="s">
        <v>48</v>
      </c>
      <c r="AF23" s="327"/>
      <c r="AG23" s="327"/>
      <c r="AH23" s="327"/>
      <c r="AI23" s="328"/>
    </row>
    <row r="24" spans="1:35" ht="41.25" customHeight="1" thickTop="1" thickBot="1">
      <c r="A24" s="134"/>
      <c r="B24" s="108" t="s">
        <v>75</v>
      </c>
      <c r="C24" s="109"/>
      <c r="D24" s="109"/>
      <c r="E24" s="109"/>
      <c r="F24" s="109"/>
      <c r="G24" s="109"/>
      <c r="H24" s="109"/>
      <c r="I24" s="109"/>
      <c r="J24" s="109"/>
      <c r="K24" s="110"/>
      <c r="L24" s="13"/>
      <c r="M24" s="269"/>
      <c r="N24" s="349" t="s">
        <v>77</v>
      </c>
      <c r="O24" s="334"/>
      <c r="P24" s="334"/>
      <c r="Q24" s="334"/>
      <c r="R24" s="334"/>
      <c r="S24" s="334"/>
      <c r="T24" s="334"/>
      <c r="U24" s="334"/>
      <c r="V24" s="334"/>
      <c r="W24" s="335"/>
      <c r="Y24" s="273"/>
      <c r="Z24" s="350" t="s">
        <v>184</v>
      </c>
      <c r="AA24" s="351"/>
      <c r="AB24" s="351"/>
      <c r="AC24" s="351"/>
      <c r="AD24" s="351"/>
      <c r="AE24" s="336" t="s">
        <v>78</v>
      </c>
      <c r="AF24" s="336"/>
      <c r="AG24" s="336"/>
      <c r="AH24" s="336"/>
      <c r="AI24" s="337"/>
    </row>
    <row r="25" spans="1:35" ht="30" customHeight="1" thickTop="1" thickBot="1">
      <c r="A25" s="134" t="s">
        <v>79</v>
      </c>
      <c r="B25" s="108" t="s">
        <v>80</v>
      </c>
      <c r="C25" s="109"/>
      <c r="D25" s="109"/>
      <c r="E25" s="109" t="s">
        <v>21</v>
      </c>
      <c r="F25" s="109"/>
      <c r="G25" s="109"/>
      <c r="H25" s="109" t="s">
        <v>22</v>
      </c>
      <c r="I25" s="109"/>
      <c r="J25" s="109"/>
      <c r="K25" s="110"/>
      <c r="L25" s="13"/>
      <c r="M25" s="269" t="s">
        <v>81</v>
      </c>
      <c r="N25" s="293" t="s">
        <v>82</v>
      </c>
      <c r="O25" s="294"/>
      <c r="P25" s="294"/>
      <c r="Q25" s="345" t="s">
        <v>183</v>
      </c>
      <c r="R25" s="346"/>
      <c r="S25" s="346"/>
      <c r="T25" s="346"/>
      <c r="U25" s="346"/>
      <c r="V25" s="346"/>
      <c r="W25" s="347"/>
      <c r="Y25" s="273" t="s">
        <v>83</v>
      </c>
      <c r="Z25" s="287" t="s">
        <v>84</v>
      </c>
      <c r="AA25" s="288"/>
      <c r="AB25" s="288"/>
      <c r="AC25" s="327" t="s">
        <v>45</v>
      </c>
      <c r="AD25" s="327"/>
      <c r="AE25" s="327"/>
      <c r="AF25" s="327" t="s">
        <v>48</v>
      </c>
      <c r="AG25" s="327"/>
      <c r="AH25" s="327"/>
      <c r="AI25" s="328"/>
    </row>
    <row r="26" spans="1:35" ht="36.75" customHeight="1" thickTop="1" thickBot="1">
      <c r="A26" s="134"/>
      <c r="B26" s="108"/>
      <c r="C26" s="109"/>
      <c r="D26" s="109"/>
      <c r="E26" s="109" t="s">
        <v>85</v>
      </c>
      <c r="F26" s="109"/>
      <c r="G26" s="109"/>
      <c r="H26" s="109"/>
      <c r="I26" s="109"/>
      <c r="J26" s="109"/>
      <c r="K26" s="110"/>
      <c r="L26" s="13"/>
      <c r="M26" s="269"/>
      <c r="N26" s="277"/>
      <c r="O26" s="278"/>
      <c r="P26" s="278"/>
      <c r="Q26" s="341" t="s">
        <v>87</v>
      </c>
      <c r="R26" s="342"/>
      <c r="S26" s="342"/>
      <c r="T26" s="342"/>
      <c r="U26" s="342"/>
      <c r="V26" s="342"/>
      <c r="W26" s="343"/>
      <c r="Y26" s="273"/>
      <c r="Z26" s="282"/>
      <c r="AA26" s="109"/>
      <c r="AB26" s="109"/>
      <c r="AC26" s="109" t="s">
        <v>185</v>
      </c>
      <c r="AD26" s="109"/>
      <c r="AE26" s="109"/>
      <c r="AF26" s="109" t="s">
        <v>88</v>
      </c>
      <c r="AG26" s="109"/>
      <c r="AH26" s="109"/>
      <c r="AI26" s="344"/>
    </row>
    <row r="27" spans="1:35" ht="20.25" thickTop="1" thickBot="1">
      <c r="A27" s="134"/>
      <c r="B27" s="108" t="s">
        <v>89</v>
      </c>
      <c r="C27" s="109"/>
      <c r="D27" s="109"/>
      <c r="E27" s="109" t="s">
        <v>21</v>
      </c>
      <c r="F27" s="109"/>
      <c r="G27" s="109"/>
      <c r="H27" s="109" t="s">
        <v>22</v>
      </c>
      <c r="I27" s="109"/>
      <c r="J27" s="109"/>
      <c r="K27" s="110"/>
      <c r="L27" s="13"/>
      <c r="M27" s="269"/>
      <c r="N27" s="277" t="s">
        <v>90</v>
      </c>
      <c r="O27" s="278"/>
      <c r="P27" s="278"/>
      <c r="Q27" s="338" t="s">
        <v>183</v>
      </c>
      <c r="R27" s="339"/>
      <c r="S27" s="339"/>
      <c r="T27" s="339"/>
      <c r="U27" s="339"/>
      <c r="V27" s="339"/>
      <c r="W27" s="340"/>
      <c r="Y27" s="273"/>
      <c r="Z27" s="282" t="s">
        <v>91</v>
      </c>
      <c r="AA27" s="109"/>
      <c r="AB27" s="109"/>
      <c r="AC27" s="318" t="s">
        <v>45</v>
      </c>
      <c r="AD27" s="318"/>
      <c r="AE27" s="318"/>
      <c r="AF27" s="318" t="s">
        <v>48</v>
      </c>
      <c r="AG27" s="318"/>
      <c r="AH27" s="318"/>
      <c r="AI27" s="319"/>
    </row>
    <row r="28" spans="1:35" ht="36.75" customHeight="1" thickTop="1" thickBot="1">
      <c r="A28" s="134"/>
      <c r="B28" s="108"/>
      <c r="C28" s="109"/>
      <c r="D28" s="109"/>
      <c r="E28" s="109" t="s">
        <v>85</v>
      </c>
      <c r="F28" s="109"/>
      <c r="G28" s="109"/>
      <c r="H28" s="109"/>
      <c r="I28" s="109"/>
      <c r="J28" s="109"/>
      <c r="K28" s="110"/>
      <c r="L28" s="13"/>
      <c r="M28" s="269"/>
      <c r="N28" s="277"/>
      <c r="O28" s="278"/>
      <c r="P28" s="278"/>
      <c r="Q28" s="341" t="s">
        <v>87</v>
      </c>
      <c r="R28" s="342"/>
      <c r="S28" s="342"/>
      <c r="T28" s="342"/>
      <c r="U28" s="342"/>
      <c r="V28" s="342"/>
      <c r="W28" s="343"/>
      <c r="Y28" s="273"/>
      <c r="Z28" s="282"/>
      <c r="AA28" s="109"/>
      <c r="AB28" s="109"/>
      <c r="AC28" s="109" t="str">
        <f>AC26</f>
        <v>Если нет, что нужно?</v>
      </c>
      <c r="AD28" s="109"/>
      <c r="AE28" s="109"/>
      <c r="AF28" s="109" t="s">
        <v>88</v>
      </c>
      <c r="AG28" s="109"/>
      <c r="AH28" s="109"/>
      <c r="AI28" s="344"/>
    </row>
    <row r="29" spans="1:35" ht="20.25" thickTop="1" thickBot="1">
      <c r="A29" s="134"/>
      <c r="B29" s="108" t="s">
        <v>92</v>
      </c>
      <c r="C29" s="109"/>
      <c r="D29" s="109"/>
      <c r="E29" s="109" t="s">
        <v>21</v>
      </c>
      <c r="F29" s="109"/>
      <c r="G29" s="109"/>
      <c r="H29" s="109" t="s">
        <v>22</v>
      </c>
      <c r="I29" s="109"/>
      <c r="J29" s="109"/>
      <c r="K29" s="110"/>
      <c r="L29" s="13"/>
      <c r="M29" s="269"/>
      <c r="N29" s="277" t="s">
        <v>93</v>
      </c>
      <c r="O29" s="278"/>
      <c r="P29" s="278"/>
      <c r="Q29" s="338" t="s">
        <v>183</v>
      </c>
      <c r="R29" s="339"/>
      <c r="S29" s="339"/>
      <c r="T29" s="339"/>
      <c r="U29" s="339"/>
      <c r="V29" s="339"/>
      <c r="W29" s="340"/>
      <c r="Y29" s="273"/>
      <c r="Z29" s="282" t="s">
        <v>94</v>
      </c>
      <c r="AA29" s="109"/>
      <c r="AB29" s="109"/>
      <c r="AC29" s="318" t="s">
        <v>45</v>
      </c>
      <c r="AD29" s="318"/>
      <c r="AE29" s="318"/>
      <c r="AF29" s="318" t="s">
        <v>48</v>
      </c>
      <c r="AG29" s="318"/>
      <c r="AH29" s="318"/>
      <c r="AI29" s="319"/>
    </row>
    <row r="30" spans="1:35" ht="39.75" customHeight="1" thickTop="1" thickBot="1">
      <c r="A30" s="134"/>
      <c r="B30" s="108"/>
      <c r="C30" s="109"/>
      <c r="D30" s="109"/>
      <c r="E30" s="109" t="s">
        <v>85</v>
      </c>
      <c r="F30" s="109"/>
      <c r="G30" s="109"/>
      <c r="H30" s="109"/>
      <c r="I30" s="109"/>
      <c r="J30" s="109"/>
      <c r="K30" s="110"/>
      <c r="L30" s="13"/>
      <c r="M30" s="269"/>
      <c r="N30" s="320"/>
      <c r="O30" s="321"/>
      <c r="P30" s="321"/>
      <c r="Q30" s="333" t="s">
        <v>95</v>
      </c>
      <c r="R30" s="334"/>
      <c r="S30" s="334"/>
      <c r="T30" s="334"/>
      <c r="U30" s="334"/>
      <c r="V30" s="334"/>
      <c r="W30" s="335"/>
      <c r="Y30" s="273"/>
      <c r="Z30" s="324"/>
      <c r="AA30" s="307"/>
      <c r="AB30" s="307"/>
      <c r="AC30" s="307" t="str">
        <f>AC26</f>
        <v>Если нет, что нужно?</v>
      </c>
      <c r="AD30" s="307"/>
      <c r="AE30" s="307"/>
      <c r="AF30" s="336" t="s">
        <v>96</v>
      </c>
      <c r="AG30" s="336"/>
      <c r="AH30" s="336"/>
      <c r="AI30" s="337"/>
    </row>
    <row r="31" spans="1:35" ht="20.25" thickTop="1" thickBot="1">
      <c r="A31" s="134" t="s">
        <v>97</v>
      </c>
      <c r="B31" s="108" t="s">
        <v>98</v>
      </c>
      <c r="C31" s="109"/>
      <c r="D31" s="109"/>
      <c r="E31" s="109" t="s">
        <v>21</v>
      </c>
      <c r="F31" s="109"/>
      <c r="G31" s="109"/>
      <c r="H31" s="109" t="s">
        <v>22</v>
      </c>
      <c r="I31" s="109"/>
      <c r="J31" s="109"/>
      <c r="K31" s="110"/>
      <c r="L31" s="13"/>
      <c r="M31" s="269" t="s">
        <v>99</v>
      </c>
      <c r="N31" s="293" t="s">
        <v>100</v>
      </c>
      <c r="O31" s="294"/>
      <c r="P31" s="294"/>
      <c r="Q31" s="331" t="s">
        <v>24</v>
      </c>
      <c r="R31" s="331"/>
      <c r="S31" s="331"/>
      <c r="T31" s="331"/>
      <c r="U31" s="331"/>
      <c r="V31" s="331"/>
      <c r="W31" s="332"/>
      <c r="Y31" s="273" t="s">
        <v>101</v>
      </c>
      <c r="Z31" s="287" t="s">
        <v>102</v>
      </c>
      <c r="AA31" s="288"/>
      <c r="AB31" s="288"/>
      <c r="AC31" s="327" t="s">
        <v>45</v>
      </c>
      <c r="AD31" s="327"/>
      <c r="AE31" s="327"/>
      <c r="AF31" s="327" t="s">
        <v>48</v>
      </c>
      <c r="AG31" s="327"/>
      <c r="AH31" s="327"/>
      <c r="AI31" s="328"/>
    </row>
    <row r="32" spans="1:35" ht="20.25" thickTop="1" thickBot="1">
      <c r="A32" s="134"/>
      <c r="B32" s="108" t="s">
        <v>103</v>
      </c>
      <c r="C32" s="109"/>
      <c r="D32" s="109"/>
      <c r="E32" s="109" t="s">
        <v>21</v>
      </c>
      <c r="F32" s="109"/>
      <c r="G32" s="109"/>
      <c r="H32" s="109" t="s">
        <v>22</v>
      </c>
      <c r="I32" s="109"/>
      <c r="J32" s="109"/>
      <c r="K32" s="110"/>
      <c r="L32" s="13"/>
      <c r="M32" s="269"/>
      <c r="N32" s="277" t="s">
        <v>104</v>
      </c>
      <c r="O32" s="278"/>
      <c r="P32" s="278"/>
      <c r="Q32" s="329"/>
      <c r="R32" s="329"/>
      <c r="S32" s="329"/>
      <c r="T32" s="329" t="s">
        <v>25</v>
      </c>
      <c r="U32" s="329"/>
      <c r="V32" s="329"/>
      <c r="W32" s="330"/>
      <c r="Y32" s="273"/>
      <c r="Z32" s="282" t="s">
        <v>105</v>
      </c>
      <c r="AA32" s="109"/>
      <c r="AB32" s="109"/>
      <c r="AC32" s="318" t="s">
        <v>45</v>
      </c>
      <c r="AD32" s="318"/>
      <c r="AE32" s="318"/>
      <c r="AF32" s="318" t="s">
        <v>48</v>
      </c>
      <c r="AG32" s="318"/>
      <c r="AH32" s="318"/>
      <c r="AI32" s="319"/>
    </row>
    <row r="33" spans="1:35" ht="39.75" customHeight="1" thickTop="1" thickBot="1">
      <c r="A33" s="134"/>
      <c r="B33" s="108" t="s">
        <v>106</v>
      </c>
      <c r="C33" s="109"/>
      <c r="D33" s="109"/>
      <c r="E33" s="109" t="s">
        <v>21</v>
      </c>
      <c r="F33" s="109"/>
      <c r="G33" s="109"/>
      <c r="H33" s="109" t="s">
        <v>22</v>
      </c>
      <c r="I33" s="109"/>
      <c r="J33" s="109"/>
      <c r="K33" s="110"/>
      <c r="L33" s="13"/>
      <c r="M33" s="269"/>
      <c r="N33" s="320" t="s">
        <v>107</v>
      </c>
      <c r="O33" s="321"/>
      <c r="P33" s="321"/>
      <c r="Q33" s="322" t="s">
        <v>24</v>
      </c>
      <c r="R33" s="322"/>
      <c r="S33" s="322"/>
      <c r="T33" s="322"/>
      <c r="U33" s="322"/>
      <c r="V33" s="322"/>
      <c r="W33" s="323"/>
      <c r="Y33" s="273"/>
      <c r="Z33" s="324" t="s">
        <v>108</v>
      </c>
      <c r="AA33" s="307"/>
      <c r="AB33" s="307"/>
      <c r="AC33" s="325" t="s">
        <v>45</v>
      </c>
      <c r="AD33" s="325"/>
      <c r="AE33" s="325"/>
      <c r="AF33" s="325" t="s">
        <v>48</v>
      </c>
      <c r="AG33" s="325"/>
      <c r="AH33" s="325"/>
      <c r="AI33" s="326"/>
    </row>
    <row r="34" spans="1:35" ht="30" customHeight="1" thickTop="1" thickBot="1">
      <c r="A34" s="16"/>
      <c r="B34" s="20"/>
      <c r="C34" s="21"/>
      <c r="D34" s="21"/>
      <c r="E34" s="21"/>
      <c r="F34" s="21"/>
      <c r="G34" s="21"/>
      <c r="H34" s="21"/>
      <c r="I34" s="21"/>
      <c r="J34" s="21"/>
      <c r="K34" s="22"/>
      <c r="L34" s="13"/>
      <c r="M34" s="269" t="s">
        <v>109</v>
      </c>
      <c r="N34" s="293" t="s">
        <v>110</v>
      </c>
      <c r="O34" s="294"/>
      <c r="P34" s="294"/>
      <c r="Q34" s="331" t="s">
        <v>24</v>
      </c>
      <c r="R34" s="331"/>
      <c r="S34" s="331"/>
      <c r="T34" s="331"/>
      <c r="U34" s="331"/>
      <c r="V34" s="331"/>
      <c r="W34" s="332"/>
      <c r="Y34" s="273" t="s">
        <v>111</v>
      </c>
      <c r="Z34" s="287" t="s">
        <v>112</v>
      </c>
      <c r="AA34" s="288"/>
      <c r="AB34" s="288"/>
      <c r="AC34" s="327" t="s">
        <v>45</v>
      </c>
      <c r="AD34" s="327"/>
      <c r="AE34" s="327"/>
      <c r="AF34" s="327" t="s">
        <v>48</v>
      </c>
      <c r="AG34" s="327"/>
      <c r="AH34" s="327"/>
      <c r="AI34" s="328"/>
    </row>
    <row r="35" spans="1:35" ht="44.25" customHeight="1" thickTop="1" thickBot="1">
      <c r="A35" s="16"/>
      <c r="B35" s="20"/>
      <c r="C35" s="21"/>
      <c r="D35" s="21"/>
      <c r="E35" s="21"/>
      <c r="F35" s="21"/>
      <c r="G35" s="21"/>
      <c r="H35" s="21"/>
      <c r="I35" s="21"/>
      <c r="J35" s="21"/>
      <c r="K35" s="22"/>
      <c r="L35" s="13"/>
      <c r="M35" s="269"/>
      <c r="N35" s="277" t="s">
        <v>113</v>
      </c>
      <c r="O35" s="278"/>
      <c r="P35" s="278"/>
      <c r="Q35" s="329" t="s">
        <v>24</v>
      </c>
      <c r="R35" s="329"/>
      <c r="S35" s="329"/>
      <c r="T35" s="329"/>
      <c r="U35" s="329"/>
      <c r="V35" s="329"/>
      <c r="W35" s="330"/>
      <c r="Y35" s="273"/>
      <c r="Z35" s="282" t="s">
        <v>114</v>
      </c>
      <c r="AA35" s="109"/>
      <c r="AB35" s="109"/>
      <c r="AC35" s="318" t="s">
        <v>45</v>
      </c>
      <c r="AD35" s="318"/>
      <c r="AE35" s="318"/>
      <c r="AF35" s="318" t="s">
        <v>48</v>
      </c>
      <c r="AG35" s="318"/>
      <c r="AH35" s="318"/>
      <c r="AI35" s="319"/>
    </row>
    <row r="36" spans="1:35" ht="30" customHeight="1" thickTop="1" thickBot="1">
      <c r="A36" s="16"/>
      <c r="B36" s="20"/>
      <c r="C36" s="21"/>
      <c r="D36" s="21"/>
      <c r="E36" s="21"/>
      <c r="F36" s="21"/>
      <c r="G36" s="21"/>
      <c r="H36" s="21"/>
      <c r="I36" s="21"/>
      <c r="J36" s="21"/>
      <c r="K36" s="22"/>
      <c r="L36" s="13"/>
      <c r="M36" s="269"/>
      <c r="N36" s="277" t="s">
        <v>115</v>
      </c>
      <c r="O36" s="278"/>
      <c r="P36" s="278"/>
      <c r="Q36" s="329"/>
      <c r="R36" s="329"/>
      <c r="S36" s="329"/>
      <c r="T36" s="329" t="s">
        <v>25</v>
      </c>
      <c r="U36" s="329"/>
      <c r="V36" s="329"/>
      <c r="W36" s="330"/>
      <c r="Y36" s="273"/>
      <c r="Z36" s="282" t="s">
        <v>116</v>
      </c>
      <c r="AA36" s="109"/>
      <c r="AB36" s="109"/>
      <c r="AC36" s="318" t="s">
        <v>45</v>
      </c>
      <c r="AD36" s="318"/>
      <c r="AE36" s="318"/>
      <c r="AF36" s="318" t="s">
        <v>48</v>
      </c>
      <c r="AG36" s="318"/>
      <c r="AH36" s="318"/>
      <c r="AI36" s="319"/>
    </row>
    <row r="37" spans="1:35" ht="44.25" customHeight="1" thickTop="1" thickBot="1">
      <c r="A37" s="16"/>
      <c r="B37" s="20"/>
      <c r="C37" s="21"/>
      <c r="D37" s="21"/>
      <c r="E37" s="21"/>
      <c r="F37" s="21"/>
      <c r="G37" s="21"/>
      <c r="H37" s="21"/>
      <c r="I37" s="21"/>
      <c r="J37" s="21"/>
      <c r="K37" s="22"/>
      <c r="L37" s="13"/>
      <c r="M37" s="269"/>
      <c r="N37" s="320" t="s">
        <v>117</v>
      </c>
      <c r="O37" s="321"/>
      <c r="P37" s="321"/>
      <c r="Q37" s="322"/>
      <c r="R37" s="322"/>
      <c r="S37" s="322"/>
      <c r="T37" s="322" t="s">
        <v>25</v>
      </c>
      <c r="U37" s="322"/>
      <c r="V37" s="322"/>
      <c r="W37" s="323"/>
      <c r="Y37" s="273"/>
      <c r="Z37" s="324" t="s">
        <v>118</v>
      </c>
      <c r="AA37" s="307"/>
      <c r="AB37" s="307"/>
      <c r="AC37" s="325" t="s">
        <v>45</v>
      </c>
      <c r="AD37" s="325"/>
      <c r="AE37" s="325"/>
      <c r="AF37" s="325" t="s">
        <v>48</v>
      </c>
      <c r="AG37" s="325"/>
      <c r="AH37" s="325"/>
      <c r="AI37" s="326"/>
    </row>
    <row r="38" spans="1:35" ht="43.5" customHeight="1" thickTop="1" thickBot="1">
      <c r="A38" s="16" t="s">
        <v>119</v>
      </c>
      <c r="B38" s="20" t="s">
        <v>98</v>
      </c>
      <c r="C38" s="109" t="s">
        <v>21</v>
      </c>
      <c r="D38" s="109"/>
      <c r="E38" s="109" t="s">
        <v>22</v>
      </c>
      <c r="F38" s="109"/>
      <c r="G38" s="21" t="s">
        <v>120</v>
      </c>
      <c r="H38" s="109" t="s">
        <v>21</v>
      </c>
      <c r="I38" s="109"/>
      <c r="J38" s="109"/>
      <c r="K38" s="22" t="s">
        <v>22</v>
      </c>
      <c r="L38" s="13"/>
      <c r="M38" s="33" t="s">
        <v>121</v>
      </c>
      <c r="N38" s="317" t="s">
        <v>122</v>
      </c>
      <c r="O38" s="317"/>
      <c r="P38" s="317"/>
      <c r="Q38" s="35" t="s">
        <v>24</v>
      </c>
      <c r="R38" s="35"/>
      <c r="S38" s="317" t="s">
        <v>123</v>
      </c>
      <c r="T38" s="317"/>
      <c r="U38" s="317"/>
      <c r="V38" s="35" t="s">
        <v>24</v>
      </c>
      <c r="W38" s="35"/>
      <c r="Y38" s="14" t="s">
        <v>124</v>
      </c>
      <c r="Z38" s="300" t="s">
        <v>125</v>
      </c>
      <c r="AA38" s="300"/>
      <c r="AB38" s="300"/>
      <c r="AC38" s="17" t="s">
        <v>45</v>
      </c>
      <c r="AD38" s="17" t="s">
        <v>48</v>
      </c>
      <c r="AE38" s="300" t="s">
        <v>126</v>
      </c>
      <c r="AF38" s="300"/>
      <c r="AG38" s="300"/>
      <c r="AH38" s="17" t="s">
        <v>45</v>
      </c>
      <c r="AI38" s="17" t="s">
        <v>48</v>
      </c>
    </row>
    <row r="39" spans="1:35" ht="30.75" customHeight="1" thickTop="1" thickBot="1">
      <c r="A39" s="134" t="s">
        <v>127</v>
      </c>
      <c r="B39" s="173" t="s">
        <v>128</v>
      </c>
      <c r="C39" s="174"/>
      <c r="D39" s="174" t="s">
        <v>129</v>
      </c>
      <c r="E39" s="174"/>
      <c r="F39" s="174"/>
      <c r="G39" s="174" t="s">
        <v>130</v>
      </c>
      <c r="H39" s="174"/>
      <c r="I39" s="174" t="s">
        <v>131</v>
      </c>
      <c r="J39" s="174"/>
      <c r="K39" s="175"/>
      <c r="L39" s="24"/>
      <c r="M39" s="269" t="s">
        <v>132</v>
      </c>
      <c r="N39" s="316" t="s">
        <v>133</v>
      </c>
      <c r="O39" s="311"/>
      <c r="P39" s="311" t="s">
        <v>134</v>
      </c>
      <c r="Q39" s="311"/>
      <c r="R39" s="311"/>
      <c r="S39" s="311" t="s">
        <v>135</v>
      </c>
      <c r="T39" s="311"/>
      <c r="U39" s="311" t="s">
        <v>136</v>
      </c>
      <c r="V39" s="311"/>
      <c r="W39" s="312"/>
      <c r="Y39" s="273" t="s">
        <v>137</v>
      </c>
      <c r="Z39" s="313" t="s">
        <v>138</v>
      </c>
      <c r="AA39" s="314"/>
      <c r="AB39" s="314" t="s">
        <v>139</v>
      </c>
      <c r="AC39" s="314"/>
      <c r="AD39" s="314"/>
      <c r="AE39" s="314" t="s">
        <v>140</v>
      </c>
      <c r="AF39" s="314"/>
      <c r="AG39" s="314" t="s">
        <v>141</v>
      </c>
      <c r="AH39" s="314"/>
      <c r="AI39" s="315"/>
    </row>
    <row r="40" spans="1:35" ht="173.25" customHeight="1" thickTop="1" thickBot="1">
      <c r="A40" s="134"/>
      <c r="B40" s="162" t="s">
        <v>142</v>
      </c>
      <c r="C40" s="163"/>
      <c r="D40" s="163" t="s">
        <v>143</v>
      </c>
      <c r="E40" s="163"/>
      <c r="F40" s="163"/>
      <c r="G40" s="163" t="s">
        <v>143</v>
      </c>
      <c r="H40" s="163"/>
      <c r="I40" s="163" t="s">
        <v>143</v>
      </c>
      <c r="J40" s="163"/>
      <c r="K40" s="164"/>
      <c r="L40" s="25"/>
      <c r="M40" s="269"/>
      <c r="N40" s="310" t="str">
        <f>'БП-Eng'!E224</f>
        <v>State support for the industry
The availability of its own raw material base for the production of products.
High-tech products produced</v>
      </c>
      <c r="O40" s="304"/>
      <c r="P40" s="303" t="str">
        <f>'БП-Eng'!E225</f>
        <v>A limited number of consumers.</v>
      </c>
      <c r="Q40" s="304"/>
      <c r="R40" s="304"/>
      <c r="S40" s="303" t="str">
        <f>'БП-Eng'!E226</f>
        <v xml:space="preserve">Export opportunities due to high demand abroad. Opportunities to expand the product range
</v>
      </c>
      <c r="T40" s="304"/>
      <c r="U40" s="303" t="str">
        <f>'БП-Eng'!E227</f>
        <v>High competition 
Availability of similar products on the market</v>
      </c>
      <c r="V40" s="304"/>
      <c r="W40" s="305"/>
      <c r="Y40" s="273"/>
      <c r="Z40" s="306" t="str">
        <f>'[38]Форма-отчета 16'!E232</f>
        <v xml:space="preserve">Продукция имеет достаточный спрос, 
Привлечение новой передовой технологии, 
Подержка государства по льготам СЭЗ и др.  </v>
      </c>
      <c r="AA40" s="307"/>
      <c r="AB40" s="308" t="str">
        <f>'[38]Форма-отчета 16'!E233</f>
        <v>Требуется квалифицированный персонал, 
Отсутствие дизайнеров и технических инженеров и др.</v>
      </c>
      <c r="AC40" s="307"/>
      <c r="AD40" s="307"/>
      <c r="AE40" s="308" t="str">
        <f>'[38]Форма-отчета 16'!E234</f>
        <v xml:space="preserve">Обеспечивает импортзамещения, 
Дальнейшие возможности расширения произвосдства, 
Экспортные возможности  в ближнее зарубежье, 
Близкое растояние по экспорту в Афганистан </v>
      </c>
      <c r="AF40" s="307"/>
      <c r="AG40" s="308" t="str">
        <f>'[38]Форма-отчета 16'!E235</f>
        <v>Частичная импортная зависимость, 
Наличие конкурентов импортеров продукции высокого качества</v>
      </c>
      <c r="AH40" s="307"/>
      <c r="AI40" s="309"/>
    </row>
    <row r="41" spans="1:35" ht="41.25" customHeight="1" thickTop="1" thickBot="1">
      <c r="A41" s="134" t="s">
        <v>144</v>
      </c>
      <c r="B41" s="108" t="s">
        <v>145</v>
      </c>
      <c r="C41" s="109"/>
      <c r="D41" s="109"/>
      <c r="E41" s="109"/>
      <c r="F41" s="109"/>
      <c r="G41" s="109" t="s">
        <v>146</v>
      </c>
      <c r="H41" s="109"/>
      <c r="I41" s="109"/>
      <c r="J41" s="109"/>
      <c r="K41" s="110"/>
      <c r="L41" s="13"/>
      <c r="M41" s="36" t="s">
        <v>147</v>
      </c>
      <c r="N41" s="295">
        <f>ПаспортРУС!Z41</f>
        <v>0.31490273850033113</v>
      </c>
      <c r="O41" s="295"/>
      <c r="P41" s="295"/>
      <c r="Q41" s="295"/>
      <c r="R41" s="295"/>
      <c r="S41" s="295"/>
      <c r="T41" s="295"/>
      <c r="U41" s="295"/>
      <c r="V41" s="295"/>
      <c r="W41" s="295"/>
      <c r="Y41" s="26" t="s">
        <v>148</v>
      </c>
      <c r="Z41" s="296">
        <f>'[38]Форма-отчета 16'!E225</f>
        <v>0.10839873986813564</v>
      </c>
      <c r="AA41" s="296"/>
      <c r="AB41" s="296"/>
      <c r="AC41" s="296"/>
      <c r="AD41" s="296"/>
      <c r="AE41" s="296"/>
      <c r="AF41" s="296"/>
      <c r="AG41" s="296"/>
      <c r="AH41" s="296"/>
      <c r="AI41" s="296"/>
    </row>
    <row r="42" spans="1:35" ht="41.25" customHeight="1" thickTop="1" thickBot="1">
      <c r="A42" s="134"/>
      <c r="B42" s="20"/>
      <c r="C42" s="21"/>
      <c r="D42" s="21"/>
      <c r="E42" s="21"/>
      <c r="F42" s="21"/>
      <c r="G42" s="21"/>
      <c r="H42" s="21"/>
      <c r="I42" s="21"/>
      <c r="J42" s="21"/>
      <c r="K42" s="22"/>
      <c r="L42" s="13"/>
      <c r="M42" s="36" t="s">
        <v>149</v>
      </c>
      <c r="N42" s="297">
        <f>ПаспортРУС!Z42</f>
        <v>685960.72688377532</v>
      </c>
      <c r="O42" s="298"/>
      <c r="P42" s="298"/>
      <c r="Q42" s="298"/>
      <c r="R42" s="298"/>
      <c r="S42" s="298"/>
      <c r="T42" s="298"/>
      <c r="U42" s="298"/>
      <c r="V42" s="298"/>
      <c r="W42" s="298"/>
      <c r="Y42" s="26" t="s">
        <v>150</v>
      </c>
      <c r="Z42" s="299">
        <f>'[38]Форма-отчета 16'!E226</f>
        <v>958739.36945756758</v>
      </c>
      <c r="AA42" s="300"/>
      <c r="AB42" s="300"/>
      <c r="AC42" s="300"/>
      <c r="AD42" s="300"/>
      <c r="AE42" s="300"/>
      <c r="AF42" s="300"/>
      <c r="AG42" s="300"/>
      <c r="AH42" s="300"/>
      <c r="AI42" s="300"/>
    </row>
    <row r="43" spans="1:35" ht="42" customHeight="1" thickTop="1" thickBot="1">
      <c r="A43" s="134"/>
      <c r="B43" s="20"/>
      <c r="C43" s="21"/>
      <c r="D43" s="21"/>
      <c r="E43" s="21"/>
      <c r="F43" s="21"/>
      <c r="G43" s="21"/>
      <c r="H43" s="21"/>
      <c r="I43" s="21"/>
      <c r="J43" s="21"/>
      <c r="K43" s="22"/>
      <c r="L43" s="13"/>
      <c r="M43" s="36" t="s">
        <v>151</v>
      </c>
      <c r="N43" s="301">
        <f>ПаспортРУС!Z43</f>
        <v>2.7919348594637388</v>
      </c>
      <c r="O43" s="298"/>
      <c r="P43" s="298"/>
      <c r="Q43" s="298"/>
      <c r="R43" s="298"/>
      <c r="S43" s="298"/>
      <c r="T43" s="298"/>
      <c r="U43" s="298"/>
      <c r="V43" s="298"/>
      <c r="W43" s="298"/>
      <c r="Y43" s="26" t="s">
        <v>152</v>
      </c>
      <c r="Z43" s="302">
        <f>'[38]Форма-отчета 16'!E227</f>
        <v>1.2552798753725618</v>
      </c>
      <c r="AA43" s="300"/>
      <c r="AB43" s="300"/>
      <c r="AC43" s="300"/>
      <c r="AD43" s="300"/>
      <c r="AE43" s="300"/>
      <c r="AF43" s="300"/>
      <c r="AG43" s="300"/>
      <c r="AH43" s="300"/>
      <c r="AI43" s="300"/>
    </row>
    <row r="44" spans="1:35" ht="42.75" customHeight="1" thickTop="1" thickBot="1">
      <c r="A44" s="134" t="s">
        <v>153</v>
      </c>
      <c r="B44" s="108" t="s">
        <v>154</v>
      </c>
      <c r="C44" s="109"/>
      <c r="D44" s="109"/>
      <c r="E44" s="109" t="s">
        <v>21</v>
      </c>
      <c r="F44" s="109"/>
      <c r="G44" s="109"/>
      <c r="H44" s="109" t="s">
        <v>22</v>
      </c>
      <c r="I44" s="109"/>
      <c r="J44" s="109"/>
      <c r="K44" s="110"/>
      <c r="L44" s="13"/>
      <c r="M44" s="292" t="s">
        <v>155</v>
      </c>
      <c r="N44" s="293" t="s">
        <v>156</v>
      </c>
      <c r="O44" s="294"/>
      <c r="P44" s="294"/>
      <c r="Q44" s="283">
        <f>ПаспортРУС!AC44</f>
        <v>115950.00000000001</v>
      </c>
      <c r="R44" s="284"/>
      <c r="S44" s="284"/>
      <c r="T44" s="284"/>
      <c r="U44" s="284"/>
      <c r="V44" s="284"/>
      <c r="W44" s="285"/>
      <c r="Y44" s="286" t="s">
        <v>157</v>
      </c>
      <c r="Z44" s="287" t="str">
        <f>'[38]Форма-отчета 16'!D216</f>
        <v>Вклад местного инвестора (инициатора), $</v>
      </c>
      <c r="AA44" s="288"/>
      <c r="AB44" s="288"/>
      <c r="AC44" s="289">
        <f>'[38]Форма-отчета 16'!E216</f>
        <v>1080875</v>
      </c>
      <c r="AD44" s="257"/>
      <c r="AE44" s="257"/>
      <c r="AF44" s="257"/>
      <c r="AG44" s="257"/>
      <c r="AH44" s="257"/>
      <c r="AI44" s="258"/>
    </row>
    <row r="45" spans="1:35" ht="33" customHeight="1" thickTop="1" thickBot="1">
      <c r="A45" s="134"/>
      <c r="B45" s="108" t="s">
        <v>158</v>
      </c>
      <c r="C45" s="109"/>
      <c r="D45" s="109"/>
      <c r="E45" s="109" t="s">
        <v>21</v>
      </c>
      <c r="F45" s="109"/>
      <c r="G45" s="109"/>
      <c r="H45" s="109" t="s">
        <v>22</v>
      </c>
      <c r="I45" s="109"/>
      <c r="J45" s="109"/>
      <c r="K45" s="110"/>
      <c r="L45" s="13"/>
      <c r="M45" s="292"/>
      <c r="N45" s="290" t="s">
        <v>159</v>
      </c>
      <c r="O45" s="278"/>
      <c r="P45" s="278"/>
      <c r="Q45" s="279">
        <f>ПаспортРУС!AC45</f>
        <v>258810.75</v>
      </c>
      <c r="R45" s="280"/>
      <c r="S45" s="280"/>
      <c r="T45" s="280"/>
      <c r="U45" s="280"/>
      <c r="V45" s="280"/>
      <c r="W45" s="281"/>
      <c r="Y45" s="286"/>
      <c r="Z45" s="291" t="str">
        <f>'[38]Форма-отчета 16'!D217</f>
        <v>Вклад иностранного инвестора, $</v>
      </c>
      <c r="AA45" s="109"/>
      <c r="AB45" s="109"/>
      <c r="AC45" s="274">
        <f>'[38]Форма-отчета 16'!E217</f>
        <v>2183014</v>
      </c>
      <c r="AD45" s="275"/>
      <c r="AE45" s="275"/>
      <c r="AF45" s="275"/>
      <c r="AG45" s="275"/>
      <c r="AH45" s="275"/>
      <c r="AI45" s="276"/>
    </row>
    <row r="46" spans="1:35" ht="31.5" customHeight="1" thickTop="1" thickBot="1">
      <c r="A46" s="134"/>
      <c r="B46" s="108" t="s">
        <v>160</v>
      </c>
      <c r="C46" s="109"/>
      <c r="D46" s="109"/>
      <c r="E46" s="109" t="s">
        <v>21</v>
      </c>
      <c r="F46" s="109"/>
      <c r="G46" s="109"/>
      <c r="H46" s="109" t="s">
        <v>22</v>
      </c>
      <c r="I46" s="109"/>
      <c r="J46" s="109"/>
      <c r="K46" s="110"/>
      <c r="L46" s="13"/>
      <c r="M46" s="292"/>
      <c r="N46" s="277" t="s">
        <v>161</v>
      </c>
      <c r="O46" s="278"/>
      <c r="P46" s="278"/>
      <c r="Q46" s="279">
        <f>ПаспортРУС!AC46</f>
        <v>0</v>
      </c>
      <c r="R46" s="280"/>
      <c r="S46" s="280"/>
      <c r="T46" s="280"/>
      <c r="U46" s="280"/>
      <c r="V46" s="280"/>
      <c r="W46" s="281"/>
      <c r="Y46" s="286"/>
      <c r="Z46" s="282" t="s">
        <v>162</v>
      </c>
      <c r="AA46" s="109"/>
      <c r="AB46" s="109"/>
      <c r="AC46" s="274">
        <f>'[38]Форма-отчета 16'!E218</f>
        <v>0</v>
      </c>
      <c r="AD46" s="275"/>
      <c r="AE46" s="275"/>
      <c r="AF46" s="275"/>
      <c r="AG46" s="275"/>
      <c r="AH46" s="275"/>
      <c r="AI46" s="276"/>
    </row>
    <row r="47" spans="1:35" ht="39" customHeight="1" thickTop="1" thickBot="1">
      <c r="A47" s="16"/>
      <c r="B47" s="20"/>
      <c r="C47" s="21"/>
      <c r="D47" s="21"/>
      <c r="E47" s="21"/>
      <c r="F47" s="21"/>
      <c r="G47" s="21"/>
      <c r="H47" s="21"/>
      <c r="I47" s="21"/>
      <c r="J47" s="21"/>
      <c r="K47" s="22"/>
      <c r="L47" s="13"/>
      <c r="M47" s="269" t="s">
        <v>163</v>
      </c>
      <c r="N47" s="270" t="s">
        <v>186</v>
      </c>
      <c r="O47" s="271"/>
      <c r="P47" s="272"/>
      <c r="Q47" s="270" t="s">
        <v>165</v>
      </c>
      <c r="R47" s="271"/>
      <c r="S47" s="272"/>
      <c r="T47" s="270" t="s">
        <v>166</v>
      </c>
      <c r="U47" s="271"/>
      <c r="V47" s="271"/>
      <c r="W47" s="272"/>
      <c r="Y47" s="273" t="s">
        <v>167</v>
      </c>
      <c r="Z47" s="256" t="s">
        <v>168</v>
      </c>
      <c r="AA47" s="257"/>
      <c r="AB47" s="258"/>
      <c r="AC47" s="256" t="s">
        <v>169</v>
      </c>
      <c r="AD47" s="257"/>
      <c r="AE47" s="258"/>
      <c r="AF47" s="259" t="s">
        <v>170</v>
      </c>
      <c r="AG47" s="257"/>
      <c r="AH47" s="257"/>
      <c r="AI47" s="258"/>
    </row>
    <row r="48" spans="1:35" ht="54.75" customHeight="1" thickTop="1" thickBot="1">
      <c r="A48" s="16"/>
      <c r="B48" s="20"/>
      <c r="C48" s="21"/>
      <c r="D48" s="21"/>
      <c r="E48" s="21"/>
      <c r="F48" s="21"/>
      <c r="G48" s="21"/>
      <c r="H48" s="21"/>
      <c r="I48" s="21"/>
      <c r="J48" s="21"/>
      <c r="K48" s="22"/>
      <c r="L48" s="13"/>
      <c r="M48" s="269"/>
      <c r="N48" s="37" t="s">
        <v>187</v>
      </c>
      <c r="O48" s="260" t="s">
        <v>188</v>
      </c>
      <c r="P48" s="261"/>
      <c r="Q48" s="37" t="str">
        <f>ПаспортРУС!AC48</f>
        <v>Daulanov B.</v>
      </c>
      <c r="R48" s="260" t="s">
        <v>173</v>
      </c>
      <c r="S48" s="261"/>
      <c r="T48" s="262" t="s">
        <v>174</v>
      </c>
      <c r="U48" s="263"/>
      <c r="V48" s="263"/>
      <c r="W48" s="264"/>
      <c r="Y48" s="273"/>
      <c r="Z48" s="28" t="s">
        <v>171</v>
      </c>
      <c r="AA48" s="265" t="s">
        <v>172</v>
      </c>
      <c r="AB48" s="266"/>
      <c r="AC48" s="28" t="s">
        <v>171</v>
      </c>
      <c r="AD48" s="265" t="s">
        <v>173</v>
      </c>
      <c r="AE48" s="266"/>
      <c r="AF48" s="28" t="s">
        <v>171</v>
      </c>
      <c r="AG48" s="267" t="s">
        <v>174</v>
      </c>
      <c r="AH48" s="267"/>
      <c r="AI48" s="268"/>
    </row>
    <row r="49" spans="1:12" ht="15" thickTop="1">
      <c r="A49" s="13"/>
      <c r="B49" s="13"/>
      <c r="C49" s="13"/>
      <c r="D49" s="13"/>
      <c r="E49" s="13"/>
      <c r="F49" s="13"/>
      <c r="G49" s="13"/>
      <c r="H49" s="13"/>
      <c r="I49" s="13"/>
      <c r="J49" s="13"/>
      <c r="K49" s="13"/>
      <c r="L49" s="13"/>
    </row>
  </sheetData>
  <mergeCells count="277">
    <mergeCell ref="B8:K8"/>
    <mergeCell ref="N8:W8"/>
    <mergeCell ref="Z8:AI8"/>
    <mergeCell ref="B9:K9"/>
    <mergeCell ref="N9:W9"/>
    <mergeCell ref="Z9:AI9"/>
    <mergeCell ref="A6:K6"/>
    <mergeCell ref="M6:W6"/>
    <mergeCell ref="Y6:AI6"/>
    <mergeCell ref="A7:K7"/>
    <mergeCell ref="M7:W7"/>
    <mergeCell ref="Y7:AI7"/>
    <mergeCell ref="B11:K11"/>
    <mergeCell ref="O11:W11"/>
    <mergeCell ref="AA11:AI11"/>
    <mergeCell ref="B12:K12"/>
    <mergeCell ref="O12:W12"/>
    <mergeCell ref="AA12:AI12"/>
    <mergeCell ref="B10:D10"/>
    <mergeCell ref="E10:G10"/>
    <mergeCell ref="H10:K10"/>
    <mergeCell ref="N10:W10"/>
    <mergeCell ref="Z10:AD10"/>
    <mergeCell ref="AE10:AG10"/>
    <mergeCell ref="B13:K13"/>
    <mergeCell ref="O13:W13"/>
    <mergeCell ref="AA13:AI13"/>
    <mergeCell ref="A14:A16"/>
    <mergeCell ref="B14:K14"/>
    <mergeCell ref="M14:M16"/>
    <mergeCell ref="N14:P14"/>
    <mergeCell ref="Q14:S14"/>
    <mergeCell ref="T14:W14"/>
    <mergeCell ref="Y14:Y16"/>
    <mergeCell ref="N16:P16"/>
    <mergeCell ref="Q16:S16"/>
    <mergeCell ref="T16:W16"/>
    <mergeCell ref="Z16:AB16"/>
    <mergeCell ref="AC16:AE16"/>
    <mergeCell ref="AF16:AI16"/>
    <mergeCell ref="Z14:AB14"/>
    <mergeCell ref="AC14:AE14"/>
    <mergeCell ref="AF14:AI14"/>
    <mergeCell ref="N15:P15"/>
    <mergeCell ref="Q15:S15"/>
    <mergeCell ref="T15:W15"/>
    <mergeCell ref="Z15:AB15"/>
    <mergeCell ref="AC15:AE15"/>
    <mergeCell ref="AF15:AI15"/>
    <mergeCell ref="B17:K17"/>
    <mergeCell ref="M17:M20"/>
    <mergeCell ref="N17:P17"/>
    <mergeCell ref="Q17:S17"/>
    <mergeCell ref="T17:W17"/>
    <mergeCell ref="Y17:Y20"/>
    <mergeCell ref="N19:P19"/>
    <mergeCell ref="Q19:S19"/>
    <mergeCell ref="T19:W19"/>
    <mergeCell ref="Z17:AB17"/>
    <mergeCell ref="AC17:AE17"/>
    <mergeCell ref="AF17:AI17"/>
    <mergeCell ref="N18:P18"/>
    <mergeCell ref="Q18:S18"/>
    <mergeCell ref="T18:W18"/>
    <mergeCell ref="Z18:AB18"/>
    <mergeCell ref="AC18:AE18"/>
    <mergeCell ref="AF18:AI18"/>
    <mergeCell ref="Z19:AB19"/>
    <mergeCell ref="AC19:AE19"/>
    <mergeCell ref="AF19:AI19"/>
    <mergeCell ref="N20:P20"/>
    <mergeCell ref="Q20:S20"/>
    <mergeCell ref="T20:W20"/>
    <mergeCell ref="Z20:AB20"/>
    <mergeCell ref="AC20:AE20"/>
    <mergeCell ref="AF20:AI20"/>
    <mergeCell ref="A23:A24"/>
    <mergeCell ref="B23:F23"/>
    <mergeCell ref="G23:K23"/>
    <mergeCell ref="M23:M24"/>
    <mergeCell ref="N23:W23"/>
    <mergeCell ref="Y23:Y24"/>
    <mergeCell ref="B21:K21"/>
    <mergeCell ref="M21:M22"/>
    <mergeCell ref="N21:W21"/>
    <mergeCell ref="Y21:Y22"/>
    <mergeCell ref="Z23:AD23"/>
    <mergeCell ref="AE23:AI23"/>
    <mergeCell ref="B24:K24"/>
    <mergeCell ref="N24:W24"/>
    <mergeCell ref="Z24:AD24"/>
    <mergeCell ref="AE24:AI24"/>
    <mergeCell ref="AF21:AI21"/>
    <mergeCell ref="N22:W22"/>
    <mergeCell ref="Z22:AB22"/>
    <mergeCell ref="AC22:AI22"/>
    <mergeCell ref="Z21:AB21"/>
    <mergeCell ref="AC21:AE21"/>
    <mergeCell ref="A25:A30"/>
    <mergeCell ref="B25:D26"/>
    <mergeCell ref="E25:G25"/>
    <mergeCell ref="H25:K25"/>
    <mergeCell ref="M25:M30"/>
    <mergeCell ref="N25:P26"/>
    <mergeCell ref="B27:D28"/>
    <mergeCell ref="E27:G27"/>
    <mergeCell ref="H27:K27"/>
    <mergeCell ref="N27:P28"/>
    <mergeCell ref="Q25:W25"/>
    <mergeCell ref="Y25:Y30"/>
    <mergeCell ref="Z25:AB26"/>
    <mergeCell ref="AC25:AE25"/>
    <mergeCell ref="AF25:AI25"/>
    <mergeCell ref="E26:G26"/>
    <mergeCell ref="H26:K26"/>
    <mergeCell ref="Q26:W26"/>
    <mergeCell ref="AC26:AE26"/>
    <mergeCell ref="AF26:AI26"/>
    <mergeCell ref="Q27:W27"/>
    <mergeCell ref="Z27:AB28"/>
    <mergeCell ref="AC27:AE27"/>
    <mergeCell ref="AF27:AI27"/>
    <mergeCell ref="E28:G28"/>
    <mergeCell ref="H28:K28"/>
    <mergeCell ref="Q28:W28"/>
    <mergeCell ref="AC28:AE28"/>
    <mergeCell ref="AF28:AI28"/>
    <mergeCell ref="AC29:AE29"/>
    <mergeCell ref="AF29:AI29"/>
    <mergeCell ref="E30:G30"/>
    <mergeCell ref="H30:K30"/>
    <mergeCell ref="Q30:W30"/>
    <mergeCell ref="AC30:AE30"/>
    <mergeCell ref="AF30:AI30"/>
    <mergeCell ref="B29:D30"/>
    <mergeCell ref="E29:G29"/>
    <mergeCell ref="H29:K29"/>
    <mergeCell ref="N29:P30"/>
    <mergeCell ref="Q29:W29"/>
    <mergeCell ref="Z29:AB30"/>
    <mergeCell ref="A31:A33"/>
    <mergeCell ref="B31:D31"/>
    <mergeCell ref="E31:G31"/>
    <mergeCell ref="H31:K31"/>
    <mergeCell ref="M31:M33"/>
    <mergeCell ref="N31:P31"/>
    <mergeCell ref="B32:D32"/>
    <mergeCell ref="E32:G32"/>
    <mergeCell ref="H32:K32"/>
    <mergeCell ref="N32:P32"/>
    <mergeCell ref="Q31:S31"/>
    <mergeCell ref="T31:W31"/>
    <mergeCell ref="Y31:Y33"/>
    <mergeCell ref="Z31:AB31"/>
    <mergeCell ref="AC31:AE31"/>
    <mergeCell ref="AF31:AI31"/>
    <mergeCell ref="Q32:S32"/>
    <mergeCell ref="T32:W32"/>
    <mergeCell ref="Z32:AB32"/>
    <mergeCell ref="AC32:AE32"/>
    <mergeCell ref="AF32:AI32"/>
    <mergeCell ref="B33:D33"/>
    <mergeCell ref="E33:G33"/>
    <mergeCell ref="H33:K33"/>
    <mergeCell ref="N33:P33"/>
    <mergeCell ref="Q33:S33"/>
    <mergeCell ref="T33:W33"/>
    <mergeCell ref="Z33:AB33"/>
    <mergeCell ref="AC33:AE33"/>
    <mergeCell ref="AF33:AI33"/>
    <mergeCell ref="M34:M37"/>
    <mergeCell ref="N34:P34"/>
    <mergeCell ref="Q34:S34"/>
    <mergeCell ref="T34:W34"/>
    <mergeCell ref="Y34:Y37"/>
    <mergeCell ref="Z34:AB34"/>
    <mergeCell ref="N36:P36"/>
    <mergeCell ref="Q36:S36"/>
    <mergeCell ref="T36:W36"/>
    <mergeCell ref="Z36:AB36"/>
    <mergeCell ref="AC36:AE36"/>
    <mergeCell ref="AF36:AI36"/>
    <mergeCell ref="N37:P37"/>
    <mergeCell ref="Q37:S37"/>
    <mergeCell ref="T37:W37"/>
    <mergeCell ref="Z37:AB37"/>
    <mergeCell ref="AC37:AE37"/>
    <mergeCell ref="AF37:AI37"/>
    <mergeCell ref="AC34:AE34"/>
    <mergeCell ref="AF34:AI34"/>
    <mergeCell ref="N35:P35"/>
    <mergeCell ref="Q35:S35"/>
    <mergeCell ref="T35:W35"/>
    <mergeCell ref="Z35:AB35"/>
    <mergeCell ref="AC35:AE35"/>
    <mergeCell ref="AF35:AI35"/>
    <mergeCell ref="AB39:AD39"/>
    <mergeCell ref="AE39:AF39"/>
    <mergeCell ref="AG39:AI39"/>
    <mergeCell ref="AE38:AG38"/>
    <mergeCell ref="A39:A40"/>
    <mergeCell ref="B39:C39"/>
    <mergeCell ref="D39:F39"/>
    <mergeCell ref="G39:H39"/>
    <mergeCell ref="I39:K39"/>
    <mergeCell ref="M39:M40"/>
    <mergeCell ref="N39:O39"/>
    <mergeCell ref="P39:R39"/>
    <mergeCell ref="S39:T39"/>
    <mergeCell ref="C38:D38"/>
    <mergeCell ref="E38:F38"/>
    <mergeCell ref="H38:J38"/>
    <mergeCell ref="N38:P38"/>
    <mergeCell ref="S38:U38"/>
    <mergeCell ref="Z38:AB38"/>
    <mergeCell ref="B40:C40"/>
    <mergeCell ref="D40:F40"/>
    <mergeCell ref="G40:H40"/>
    <mergeCell ref="I40:K40"/>
    <mergeCell ref="N40:O40"/>
    <mergeCell ref="P40:R40"/>
    <mergeCell ref="U39:W39"/>
    <mergeCell ref="Y39:Y40"/>
    <mergeCell ref="Z39:AA39"/>
    <mergeCell ref="Z41:AI41"/>
    <mergeCell ref="N42:W42"/>
    <mergeCell ref="Z42:AI42"/>
    <mergeCell ref="N43:W43"/>
    <mergeCell ref="Z43:AI43"/>
    <mergeCell ref="S40:T40"/>
    <mergeCell ref="U40:W40"/>
    <mergeCell ref="Z40:AA40"/>
    <mergeCell ref="AB40:AD40"/>
    <mergeCell ref="AE40:AF40"/>
    <mergeCell ref="AG40:AI40"/>
    <mergeCell ref="A44:A46"/>
    <mergeCell ref="B44:D44"/>
    <mergeCell ref="E44:G44"/>
    <mergeCell ref="H44:K44"/>
    <mergeCell ref="M44:M46"/>
    <mergeCell ref="N44:P44"/>
    <mergeCell ref="A41:A43"/>
    <mergeCell ref="B41:F41"/>
    <mergeCell ref="G41:K41"/>
    <mergeCell ref="N41:W41"/>
    <mergeCell ref="AC45:AI45"/>
    <mergeCell ref="B46:D46"/>
    <mergeCell ref="E46:G46"/>
    <mergeCell ref="H46:K46"/>
    <mergeCell ref="N46:P46"/>
    <mergeCell ref="Q46:W46"/>
    <mergeCell ref="Z46:AB46"/>
    <mergeCell ref="AC46:AI46"/>
    <mergeCell ref="Q44:W44"/>
    <mergeCell ref="Y44:Y46"/>
    <mergeCell ref="Z44:AB44"/>
    <mergeCell ref="AC44:AI44"/>
    <mergeCell ref="B45:D45"/>
    <mergeCell ref="E45:G45"/>
    <mergeCell ref="H45:K45"/>
    <mergeCell ref="N45:P45"/>
    <mergeCell ref="Q45:W45"/>
    <mergeCell ref="Z45:AB45"/>
    <mergeCell ref="AC47:AE47"/>
    <mergeCell ref="AF47:AI47"/>
    <mergeCell ref="O48:P48"/>
    <mergeCell ref="R48:S48"/>
    <mergeCell ref="T48:W48"/>
    <mergeCell ref="AA48:AB48"/>
    <mergeCell ref="AD48:AE48"/>
    <mergeCell ref="AG48:AI48"/>
    <mergeCell ref="M47:M48"/>
    <mergeCell ref="N47:P47"/>
    <mergeCell ref="Q47:S47"/>
    <mergeCell ref="T47:W47"/>
    <mergeCell ref="Y47:Y48"/>
    <mergeCell ref="Z47:AB47"/>
  </mergeCells>
  <printOptions horizontalCentered="1" verticalCentered="1"/>
  <pageMargins left="0.11811023622047245" right="0.31496062992125984" top="0.59055118110236227" bottom="0.59055118110236227" header="0.31496062992125984" footer="0.11811023622047245"/>
  <pageSetup paperSize="9" scale="4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EA2F2-A5B1-461B-AE2B-38094585B2DC}">
  <sheetPr>
    <pageSetUpPr fitToPage="1"/>
  </sheetPr>
  <dimension ref="C1:V265"/>
  <sheetViews>
    <sheetView showGridLines="0" zoomScale="58" zoomScaleNormal="58" workbookViewId="0">
      <selection activeCell="AC49" sqref="AC49"/>
    </sheetView>
  </sheetViews>
  <sheetFormatPr defaultRowHeight="12.75" outlineLevelRow="2"/>
  <cols>
    <col min="1" max="2" width="9.140625" style="40"/>
    <col min="3" max="3" width="9.42578125" style="38" customWidth="1"/>
    <col min="4" max="4" width="76.140625" style="40" customWidth="1"/>
    <col min="5" max="5" width="21.85546875" style="40" customWidth="1"/>
    <col min="6" max="6" width="20.42578125" style="40" customWidth="1"/>
    <col min="7" max="7" width="21" style="40" customWidth="1"/>
    <col min="8" max="8" width="21.5703125" style="40" customWidth="1"/>
    <col min="9" max="9" width="22" style="40" customWidth="1"/>
    <col min="10" max="10" width="22.28515625" style="40" customWidth="1"/>
    <col min="11" max="11" width="18.5703125" style="40" customWidth="1"/>
    <col min="12" max="12" width="22.7109375" style="40" customWidth="1"/>
    <col min="13" max="13" width="25" style="40" customWidth="1"/>
    <col min="14" max="14" width="25.85546875" style="40" customWidth="1"/>
    <col min="15"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189</v>
      </c>
      <c r="Q1" s="41">
        <f>[39]Input1!I2</f>
        <v>10500</v>
      </c>
    </row>
    <row r="2" spans="3:17" ht="30.75">
      <c r="D2" s="452" t="s">
        <v>190</v>
      </c>
      <c r="E2" s="452"/>
      <c r="F2" s="452"/>
      <c r="G2" s="452"/>
      <c r="H2" s="452"/>
      <c r="I2" s="452"/>
      <c r="J2" s="452"/>
      <c r="K2" s="452"/>
      <c r="L2" s="452"/>
      <c r="M2" s="452"/>
      <c r="N2" s="452"/>
    </row>
    <row r="3" spans="3:17" ht="33" customHeight="1">
      <c r="C3" s="42"/>
      <c r="D3" s="453" t="s">
        <v>191</v>
      </c>
      <c r="E3" s="453"/>
      <c r="F3" s="453"/>
      <c r="G3" s="453"/>
      <c r="H3" s="453"/>
      <c r="I3" s="453"/>
      <c r="J3" s="453"/>
      <c r="K3" s="453"/>
      <c r="L3" s="453"/>
      <c r="M3" s="453"/>
      <c r="N3" s="453"/>
    </row>
    <row r="4" spans="3:17" ht="34.5" customHeight="1">
      <c r="C4" s="369">
        <v>1</v>
      </c>
      <c r="D4" s="370" t="s">
        <v>192</v>
      </c>
      <c r="E4" s="370"/>
      <c r="F4" s="370"/>
      <c r="G4" s="370"/>
      <c r="H4" s="370"/>
      <c r="I4" s="370"/>
      <c r="J4" s="370"/>
      <c r="K4" s="370"/>
      <c r="L4" s="370"/>
      <c r="M4" s="370"/>
      <c r="N4" s="370"/>
    </row>
    <row r="5" spans="3:17" ht="57.75" customHeight="1">
      <c r="C5" s="369"/>
      <c r="D5" s="43" t="s">
        <v>14</v>
      </c>
      <c r="E5" s="454" t="s">
        <v>193</v>
      </c>
      <c r="F5" s="454"/>
      <c r="G5" s="454"/>
      <c r="H5" s="454"/>
      <c r="I5" s="454"/>
      <c r="J5" s="454"/>
      <c r="K5" s="454"/>
      <c r="L5" s="454"/>
      <c r="M5" s="454"/>
      <c r="N5" s="454"/>
    </row>
    <row r="6" spans="3:17" ht="21.75" customHeight="1">
      <c r="C6" s="369"/>
      <c r="D6" s="43" t="s">
        <v>194</v>
      </c>
      <c r="E6" s="381">
        <f>E176</f>
        <v>374760.75</v>
      </c>
      <c r="F6" s="381"/>
      <c r="G6" s="381"/>
      <c r="H6" s="381"/>
      <c r="I6" s="381"/>
      <c r="J6" s="381"/>
      <c r="K6" s="381"/>
      <c r="L6" s="381"/>
      <c r="M6" s="381"/>
      <c r="N6" s="381"/>
    </row>
    <row r="7" spans="3:17" ht="21.75" customHeight="1">
      <c r="C7" s="369"/>
      <c r="D7" s="43" t="s">
        <v>195</v>
      </c>
      <c r="E7" s="381">
        <f>E41</f>
        <v>675750.00000000012</v>
      </c>
      <c r="F7" s="381"/>
      <c r="G7" s="381"/>
      <c r="H7" s="381"/>
      <c r="I7" s="381"/>
      <c r="J7" s="381"/>
      <c r="K7" s="381"/>
      <c r="L7" s="381"/>
      <c r="M7" s="381"/>
      <c r="N7" s="381"/>
    </row>
    <row r="8" spans="3:17" ht="16.5" customHeight="1">
      <c r="C8" s="369"/>
      <c r="D8" s="43" t="s">
        <v>196</v>
      </c>
      <c r="E8" s="381">
        <f>E94+J94</f>
        <v>58229800.000000007</v>
      </c>
      <c r="F8" s="381"/>
      <c r="G8" s="381"/>
      <c r="H8" s="381"/>
      <c r="I8" s="381"/>
      <c r="J8" s="381"/>
      <c r="K8" s="381"/>
      <c r="L8" s="381"/>
      <c r="M8" s="381"/>
      <c r="N8" s="381"/>
    </row>
    <row r="9" spans="3:17" ht="16.5" customHeight="1">
      <c r="C9" s="369"/>
      <c r="D9" s="43" t="str">
        <f>D216</f>
        <v>Срок окупаемости (DPP) (месяц)</v>
      </c>
      <c r="E9" s="367">
        <f>E216</f>
        <v>44.871369471128929</v>
      </c>
      <c r="F9" s="367"/>
      <c r="G9" s="367"/>
      <c r="H9" s="367"/>
      <c r="I9" s="367"/>
      <c r="J9" s="367"/>
      <c r="K9" s="367"/>
      <c r="L9" s="367"/>
      <c r="M9" s="367"/>
      <c r="N9" s="367"/>
    </row>
    <row r="10" spans="3:17" ht="29.25" customHeight="1">
      <c r="C10" s="369"/>
      <c r="D10" s="43" t="s">
        <v>197</v>
      </c>
      <c r="E10" s="356" t="s">
        <v>198</v>
      </c>
      <c r="F10" s="356"/>
      <c r="G10" s="356"/>
      <c r="H10" s="356"/>
      <c r="I10" s="356"/>
      <c r="J10" s="356"/>
      <c r="K10" s="356"/>
      <c r="L10" s="356"/>
      <c r="M10" s="356"/>
      <c r="N10" s="356"/>
    </row>
    <row r="11" spans="3:17" ht="29.25" hidden="1" customHeight="1" outlineLevel="1">
      <c r="C11" s="369"/>
      <c r="D11" s="44" t="s">
        <v>199</v>
      </c>
      <c r="E11" s="451" t="s">
        <v>200</v>
      </c>
      <c r="F11" s="451"/>
      <c r="G11" s="451"/>
      <c r="H11" s="451"/>
      <c r="I11" s="451"/>
      <c r="J11" s="451"/>
      <c r="K11" s="451"/>
      <c r="L11" s="451"/>
      <c r="M11" s="451"/>
      <c r="N11" s="451"/>
    </row>
    <row r="12" spans="3:17" ht="48.75" hidden="1" customHeight="1" outlineLevel="1">
      <c r="C12" s="369"/>
      <c r="D12" s="43" t="s">
        <v>201</v>
      </c>
      <c r="E12" s="356" t="s">
        <v>202</v>
      </c>
      <c r="F12" s="356"/>
      <c r="G12" s="356"/>
      <c r="H12" s="356"/>
      <c r="I12" s="356"/>
      <c r="J12" s="356"/>
      <c r="K12" s="356"/>
      <c r="L12" s="356"/>
      <c r="M12" s="356"/>
      <c r="N12" s="356"/>
    </row>
    <row r="13" spans="3:17" ht="54.75" hidden="1" customHeight="1" outlineLevel="1">
      <c r="C13" s="369"/>
      <c r="D13" s="43" t="s">
        <v>203</v>
      </c>
      <c r="E13" s="356" t="s">
        <v>202</v>
      </c>
      <c r="F13" s="356"/>
      <c r="G13" s="356"/>
      <c r="H13" s="356"/>
      <c r="I13" s="356"/>
      <c r="J13" s="356"/>
      <c r="K13" s="356"/>
      <c r="L13" s="356"/>
      <c r="M13" s="356"/>
      <c r="N13" s="356"/>
    </row>
    <row r="14" spans="3:17" ht="54.75" hidden="1" customHeight="1" outlineLevel="1">
      <c r="C14" s="369"/>
      <c r="D14" s="43" t="s">
        <v>204</v>
      </c>
      <c r="E14" s="356" t="s">
        <v>202</v>
      </c>
      <c r="F14" s="356"/>
      <c r="G14" s="356"/>
      <c r="H14" s="356"/>
      <c r="I14" s="356"/>
      <c r="J14" s="356"/>
      <c r="K14" s="356"/>
      <c r="L14" s="356"/>
      <c r="M14" s="356"/>
      <c r="N14" s="356"/>
    </row>
    <row r="15" spans="3:17" ht="42" hidden="1" customHeight="1" outlineLevel="1">
      <c r="C15" s="369"/>
      <c r="D15" s="45" t="s">
        <v>205</v>
      </c>
      <c r="E15" s="381">
        <f>E191</f>
        <v>115950.00000000001</v>
      </c>
      <c r="F15" s="356"/>
      <c r="G15" s="356"/>
      <c r="H15" s="356"/>
      <c r="I15" s="356"/>
      <c r="J15" s="356"/>
      <c r="K15" s="356"/>
      <c r="L15" s="356"/>
      <c r="M15" s="356"/>
      <c r="N15" s="356"/>
    </row>
    <row r="16" spans="3:17" ht="30" hidden="1" customHeight="1" outlineLevel="1">
      <c r="C16" s="369"/>
      <c r="D16" s="45" t="s">
        <v>206</v>
      </c>
      <c r="E16" s="356" t="s">
        <v>207</v>
      </c>
      <c r="F16" s="356"/>
      <c r="G16" s="356"/>
      <c r="H16" s="356"/>
      <c r="I16" s="356"/>
      <c r="J16" s="356"/>
      <c r="K16" s="356"/>
      <c r="L16" s="356"/>
      <c r="M16" s="356"/>
      <c r="N16" s="356"/>
    </row>
    <row r="17" spans="3:22" ht="24.75" hidden="1" customHeight="1" outlineLevel="1">
      <c r="C17" s="369"/>
      <c r="D17" s="44" t="s">
        <v>208</v>
      </c>
      <c r="E17" s="451" t="s">
        <v>209</v>
      </c>
      <c r="F17" s="451"/>
      <c r="G17" s="451"/>
      <c r="H17" s="451"/>
      <c r="I17" s="451"/>
      <c r="J17" s="451"/>
      <c r="K17" s="451"/>
      <c r="L17" s="451"/>
      <c r="M17" s="451"/>
      <c r="N17" s="451"/>
    </row>
    <row r="18" spans="3:22" ht="51.75" hidden="1" customHeight="1" outlineLevel="1">
      <c r="C18" s="369"/>
      <c r="D18" s="43" t="s">
        <v>201</v>
      </c>
      <c r="E18" s="356" t="s">
        <v>202</v>
      </c>
      <c r="F18" s="356"/>
      <c r="G18" s="356"/>
      <c r="H18" s="356"/>
      <c r="I18" s="356"/>
      <c r="J18" s="356"/>
      <c r="K18" s="356"/>
      <c r="L18" s="356"/>
      <c r="M18" s="356"/>
      <c r="N18" s="356"/>
    </row>
    <row r="19" spans="3:22" ht="49.5" hidden="1" customHeight="1" outlineLevel="1">
      <c r="C19" s="369"/>
      <c r="D19" s="43" t="s">
        <v>203</v>
      </c>
      <c r="E19" s="356" t="s">
        <v>202</v>
      </c>
      <c r="F19" s="356"/>
      <c r="G19" s="356"/>
      <c r="H19" s="356"/>
      <c r="I19" s="356"/>
      <c r="J19" s="356"/>
      <c r="K19" s="356"/>
      <c r="L19" s="356"/>
      <c r="M19" s="356"/>
      <c r="N19" s="356"/>
    </row>
    <row r="20" spans="3:22" ht="55.5" hidden="1" customHeight="1" outlineLevel="1">
      <c r="C20" s="369"/>
      <c r="D20" s="43" t="s">
        <v>204</v>
      </c>
      <c r="E20" s="356" t="s">
        <v>202</v>
      </c>
      <c r="F20" s="356"/>
      <c r="G20" s="356"/>
      <c r="H20" s="356"/>
      <c r="I20" s="356"/>
      <c r="J20" s="356"/>
      <c r="K20" s="356"/>
      <c r="L20" s="356"/>
      <c r="M20" s="356"/>
      <c r="N20" s="356"/>
    </row>
    <row r="21" spans="3:22" ht="39" hidden="1" customHeight="1" outlineLevel="1">
      <c r="C21" s="369"/>
      <c r="D21" s="45" t="s">
        <v>205</v>
      </c>
      <c r="E21" s="381">
        <f>E192</f>
        <v>258810.75</v>
      </c>
      <c r="F21" s="356"/>
      <c r="G21" s="356"/>
      <c r="H21" s="356"/>
      <c r="I21" s="356"/>
      <c r="J21" s="356"/>
      <c r="K21" s="356"/>
      <c r="L21" s="356"/>
      <c r="M21" s="356"/>
      <c r="N21" s="356"/>
    </row>
    <row r="22" spans="3:22" ht="37.5" hidden="1" customHeight="1" outlineLevel="1">
      <c r="C22" s="369"/>
      <c r="D22" s="45" t="s">
        <v>206</v>
      </c>
      <c r="E22" s="356" t="s">
        <v>210</v>
      </c>
      <c r="F22" s="356"/>
      <c r="G22" s="356"/>
      <c r="H22" s="356"/>
      <c r="I22" s="356"/>
      <c r="J22" s="356"/>
      <c r="K22" s="356"/>
      <c r="L22" s="356"/>
      <c r="M22" s="356"/>
      <c r="N22" s="356"/>
    </row>
    <row r="23" spans="3:22" ht="37.5" hidden="1" customHeight="1" outlineLevel="1">
      <c r="C23" s="369"/>
      <c r="D23" s="43"/>
      <c r="E23" s="356"/>
      <c r="F23" s="356"/>
      <c r="G23" s="356"/>
      <c r="H23" s="356"/>
      <c r="I23" s="356"/>
      <c r="J23" s="356"/>
      <c r="K23" s="356"/>
      <c r="L23" s="356"/>
      <c r="M23" s="356"/>
      <c r="N23" s="356"/>
    </row>
    <row r="24" spans="3:22" ht="35.25" customHeight="1" collapsed="1">
      <c r="C24" s="440">
        <v>2</v>
      </c>
      <c r="D24" s="443" t="s">
        <v>211</v>
      </c>
      <c r="E24" s="444"/>
      <c r="F24" s="444"/>
      <c r="G24" s="444"/>
      <c r="H24" s="444"/>
      <c r="I24" s="444"/>
      <c r="J24" s="444"/>
      <c r="K24" s="444"/>
      <c r="L24" s="444"/>
      <c r="M24" s="444"/>
      <c r="N24" s="445"/>
      <c r="O24"/>
    </row>
    <row r="25" spans="3:22" ht="21" hidden="1" customHeight="1" outlineLevel="1">
      <c r="C25" s="441"/>
      <c r="D25" s="389" t="s">
        <v>212</v>
      </c>
      <c r="E25" s="390"/>
      <c r="F25" s="390"/>
      <c r="G25" s="390"/>
      <c r="H25" s="390"/>
      <c r="I25" s="390"/>
      <c r="J25" s="390"/>
      <c r="K25" s="390"/>
      <c r="L25" s="390"/>
      <c r="M25" s="390"/>
      <c r="N25" s="391"/>
      <c r="R25" s="40" t="s">
        <v>213</v>
      </c>
    </row>
    <row r="26" spans="3:22" ht="93.75" customHeight="1" collapsed="1">
      <c r="C26" s="441"/>
      <c r="D26" s="46" t="s">
        <v>214</v>
      </c>
      <c r="E26" s="446" t="s">
        <v>215</v>
      </c>
      <c r="F26" s="447"/>
      <c r="G26" s="447"/>
      <c r="H26" s="447"/>
      <c r="I26" s="447"/>
      <c r="J26" s="448" t="s">
        <v>216</v>
      </c>
      <c r="K26" s="448"/>
      <c r="L26" s="448"/>
      <c r="M26" s="448"/>
      <c r="N26" s="448"/>
    </row>
    <row r="27" spans="3:22" ht="275.25" customHeight="1">
      <c r="C27" s="441"/>
      <c r="D27" s="43" t="s">
        <v>217</v>
      </c>
      <c r="E27" s="384"/>
      <c r="F27" s="385"/>
      <c r="G27" s="385"/>
      <c r="H27" s="385"/>
      <c r="I27" s="385"/>
      <c r="J27" s="385"/>
      <c r="K27" s="385"/>
      <c r="L27" s="385"/>
      <c r="M27" s="385"/>
      <c r="N27" s="386"/>
      <c r="R27"/>
      <c r="S27"/>
    </row>
    <row r="28" spans="3:22" ht="84.75" customHeight="1">
      <c r="C28" s="441"/>
      <c r="D28" s="449" t="s">
        <v>218</v>
      </c>
      <c r="E28" s="428" t="s">
        <v>219</v>
      </c>
      <c r="F28" s="429"/>
      <c r="G28" s="429"/>
      <c r="H28" s="429"/>
      <c r="I28" s="429"/>
      <c r="J28" s="429"/>
      <c r="K28" s="429"/>
      <c r="L28" s="429"/>
      <c r="M28" s="429"/>
      <c r="N28" s="430"/>
      <c r="V28"/>
    </row>
    <row r="29" spans="3:22" ht="100.5" customHeight="1">
      <c r="C29" s="441"/>
      <c r="D29" s="450"/>
      <c r="E29" s="428" t="s">
        <v>220</v>
      </c>
      <c r="F29" s="429"/>
      <c r="G29" s="429"/>
      <c r="H29" s="429"/>
      <c r="I29" s="429"/>
      <c r="J29" s="429"/>
      <c r="K29" s="429"/>
      <c r="L29" s="429"/>
      <c r="M29" s="429"/>
      <c r="N29" s="430"/>
      <c r="U29" s="47"/>
    </row>
    <row r="30" spans="3:22" ht="61.5" customHeight="1">
      <c r="C30" s="441"/>
      <c r="D30" s="450"/>
      <c r="E30" s="428" t="s">
        <v>221</v>
      </c>
      <c r="F30" s="429"/>
      <c r="G30" s="429"/>
      <c r="H30" s="429"/>
      <c r="I30" s="429"/>
      <c r="J30" s="429"/>
      <c r="K30" s="429"/>
      <c r="L30" s="429"/>
      <c r="M30" s="429"/>
      <c r="N30" s="430"/>
    </row>
    <row r="31" spans="3:22" ht="54" customHeight="1">
      <c r="C31" s="441"/>
      <c r="D31" s="368" t="s">
        <v>222</v>
      </c>
      <c r="E31" s="431" t="s">
        <v>223</v>
      </c>
      <c r="F31" s="432"/>
      <c r="G31" s="432"/>
      <c r="H31" s="432"/>
      <c r="I31" s="432"/>
      <c r="J31" s="432"/>
      <c r="K31" s="432"/>
      <c r="L31" s="432"/>
      <c r="M31" s="432"/>
      <c r="N31" s="433"/>
    </row>
    <row r="32" spans="3:22" ht="409.6" customHeight="1">
      <c r="C32" s="441"/>
      <c r="D32" s="368"/>
      <c r="E32" s="434"/>
      <c r="F32" s="435"/>
      <c r="G32" s="435"/>
      <c r="H32" s="435"/>
      <c r="I32" s="435"/>
      <c r="J32" s="435"/>
      <c r="K32" s="435"/>
      <c r="L32" s="435"/>
      <c r="M32" s="435"/>
      <c r="N32" s="436"/>
    </row>
    <row r="33" spans="3:19" ht="108.75" customHeight="1">
      <c r="C33" s="441"/>
      <c r="D33" s="45" t="s">
        <v>224</v>
      </c>
      <c r="E33" s="437" t="s">
        <v>225</v>
      </c>
      <c r="F33" s="438"/>
      <c r="G33" s="438"/>
      <c r="H33" s="438"/>
      <c r="I33" s="438"/>
      <c r="J33" s="438"/>
      <c r="K33" s="438"/>
      <c r="L33" s="438"/>
      <c r="M33" s="438"/>
      <c r="N33" s="439"/>
    </row>
    <row r="34" spans="3:19" ht="42.75" customHeight="1">
      <c r="C34" s="441"/>
      <c r="D34" s="45" t="s">
        <v>226</v>
      </c>
      <c r="E34" s="437" t="s">
        <v>227</v>
      </c>
      <c r="F34" s="438"/>
      <c r="G34" s="438"/>
      <c r="H34" s="438"/>
      <c r="I34" s="438"/>
      <c r="J34" s="438"/>
      <c r="K34" s="438"/>
      <c r="L34" s="438"/>
      <c r="M34" s="438"/>
      <c r="N34" s="439"/>
    </row>
    <row r="35" spans="3:19" ht="24" customHeight="1">
      <c r="C35" s="441"/>
      <c r="D35" s="45" t="s">
        <v>228</v>
      </c>
      <c r="E35" s="437"/>
      <c r="F35" s="438"/>
      <c r="G35" s="438"/>
      <c r="H35" s="438"/>
      <c r="I35" s="438"/>
      <c r="J35" s="438"/>
      <c r="K35" s="438"/>
      <c r="L35" s="438"/>
      <c r="M35" s="438"/>
      <c r="N35" s="439"/>
    </row>
    <row r="36" spans="3:19" ht="24.75" customHeight="1">
      <c r="C36" s="441"/>
      <c r="D36" s="46" t="s">
        <v>229</v>
      </c>
      <c r="E36" s="389"/>
      <c r="F36" s="390"/>
      <c r="G36" s="390"/>
      <c r="H36" s="390"/>
      <c r="I36" s="390"/>
      <c r="J36" s="390"/>
      <c r="K36" s="390"/>
      <c r="L36" s="390"/>
      <c r="M36" s="390"/>
      <c r="N36" s="391"/>
    </row>
    <row r="37" spans="3:19" ht="48.75" customHeight="1">
      <c r="C37" s="441"/>
      <c r="D37" s="46" t="s">
        <v>230</v>
      </c>
      <c r="E37" s="399">
        <f>[39]Лист1!V323*25</f>
        <v>250</v>
      </c>
      <c r="F37" s="400"/>
      <c r="G37" s="400"/>
      <c r="H37" s="400"/>
      <c r="I37" s="400"/>
      <c r="J37" s="427">
        <f>[39]Лист1!AC432</f>
        <v>120</v>
      </c>
      <c r="K37" s="427"/>
      <c r="L37" s="427"/>
      <c r="M37" s="427"/>
      <c r="N37" s="427"/>
    </row>
    <row r="38" spans="3:19" ht="35.25" customHeight="1">
      <c r="C38" s="441"/>
      <c r="D38" s="46" t="s">
        <v>231</v>
      </c>
      <c r="E38" s="396">
        <f>E41/E37*0.5</f>
        <v>1351.5000000000002</v>
      </c>
      <c r="F38" s="397"/>
      <c r="G38" s="397"/>
      <c r="H38" s="397"/>
      <c r="I38" s="397"/>
      <c r="J38" s="396">
        <f>E41/J37*0.5</f>
        <v>2815.6250000000005</v>
      </c>
      <c r="K38" s="397"/>
      <c r="L38" s="397"/>
      <c r="M38" s="397"/>
      <c r="N38" s="398"/>
    </row>
    <row r="39" spans="3:19" ht="35.25" hidden="1" customHeight="1">
      <c r="C39" s="441"/>
      <c r="D39" s="414" t="s">
        <v>232</v>
      </c>
      <c r="E39" s="374" t="s">
        <v>30</v>
      </c>
      <c r="F39" s="376"/>
      <c r="G39" s="376"/>
      <c r="H39" s="376"/>
      <c r="I39" s="376"/>
      <c r="J39" s="376"/>
      <c r="K39" s="376"/>
      <c r="L39" s="376"/>
      <c r="M39" s="376"/>
      <c r="N39" s="375"/>
    </row>
    <row r="40" spans="3:19" ht="34.5" hidden="1" customHeight="1">
      <c r="C40" s="441"/>
      <c r="D40" s="415"/>
      <c r="E40" s="396">
        <f>E100</f>
        <v>2.7030000000000003</v>
      </c>
      <c r="F40" s="397"/>
      <c r="G40" s="397"/>
      <c r="H40" s="397"/>
      <c r="I40" s="397"/>
      <c r="J40" s="397"/>
      <c r="K40" s="397"/>
      <c r="L40" s="397"/>
      <c r="M40" s="397"/>
      <c r="N40" s="398"/>
    </row>
    <row r="41" spans="3:19" ht="40.5" customHeight="1">
      <c r="C41" s="441"/>
      <c r="D41" s="414" t="s">
        <v>233</v>
      </c>
      <c r="E41" s="416">
        <f>E40*E37*1000</f>
        <v>675750.00000000012</v>
      </c>
      <c r="F41" s="417"/>
      <c r="G41" s="417"/>
      <c r="H41" s="417"/>
      <c r="I41" s="417"/>
      <c r="J41" s="417"/>
      <c r="K41" s="417"/>
      <c r="L41" s="417"/>
      <c r="M41" s="417"/>
      <c r="N41" s="418"/>
    </row>
    <row r="42" spans="3:19" ht="23.25" customHeight="1">
      <c r="C42" s="442"/>
      <c r="D42" s="415"/>
      <c r="E42" s="419"/>
      <c r="F42" s="420"/>
      <c r="G42" s="420"/>
      <c r="H42" s="420"/>
      <c r="I42" s="420"/>
      <c r="J42" s="420"/>
      <c r="K42" s="420"/>
      <c r="L42" s="420"/>
      <c r="M42" s="420"/>
      <c r="N42" s="421"/>
    </row>
    <row r="43" spans="3:19" ht="34.5" customHeight="1">
      <c r="C43" s="369">
        <v>3</v>
      </c>
      <c r="D43" s="370" t="s">
        <v>234</v>
      </c>
      <c r="E43" s="370"/>
      <c r="F43" s="370"/>
      <c r="G43" s="370"/>
      <c r="H43" s="370"/>
      <c r="I43" s="370"/>
      <c r="J43" s="370"/>
      <c r="K43" s="370"/>
      <c r="L43" s="370"/>
      <c r="M43" s="370"/>
      <c r="N43" s="370"/>
    </row>
    <row r="44" spans="3:19" ht="24.75" customHeight="1">
      <c r="C44" s="369"/>
      <c r="D44" s="411" t="s">
        <v>125</v>
      </c>
      <c r="E44" s="411"/>
      <c r="F44" s="411"/>
      <c r="G44" s="411"/>
      <c r="H44" s="411"/>
      <c r="I44" s="411"/>
      <c r="J44" s="411"/>
      <c r="K44" s="411"/>
      <c r="L44" s="411"/>
      <c r="M44" s="411"/>
      <c r="N44" s="411"/>
    </row>
    <row r="45" spans="3:19" ht="32.25" customHeight="1">
      <c r="C45" s="369"/>
      <c r="D45" s="46" t="s">
        <v>235</v>
      </c>
      <c r="E45" s="380" t="s">
        <v>236</v>
      </c>
      <c r="F45" s="380"/>
      <c r="G45" s="380"/>
      <c r="H45" s="380"/>
      <c r="I45" s="380"/>
      <c r="J45" s="380"/>
      <c r="K45" s="380"/>
      <c r="L45" s="380"/>
      <c r="M45" s="380"/>
      <c r="N45" s="380"/>
    </row>
    <row r="46" spans="3:19" ht="29.25" customHeight="1">
      <c r="C46" s="369"/>
      <c r="D46" s="46" t="s">
        <v>237</v>
      </c>
      <c r="E46" s="383">
        <f>5500/5</f>
        <v>1100</v>
      </c>
      <c r="F46" s="383"/>
      <c r="G46" s="383"/>
      <c r="H46" s="383"/>
      <c r="I46" s="383"/>
      <c r="J46" s="383"/>
      <c r="K46" s="383"/>
      <c r="L46" s="383"/>
      <c r="M46" s="383"/>
      <c r="N46" s="383"/>
      <c r="R46"/>
      <c r="S46" s="48"/>
    </row>
    <row r="47" spans="3:19" ht="34.5" customHeight="1">
      <c r="C47" s="369"/>
      <c r="D47" s="46" t="s">
        <v>238</v>
      </c>
      <c r="E47" s="422">
        <f>E46*0.96</f>
        <v>1056</v>
      </c>
      <c r="F47" s="423"/>
      <c r="G47" s="423"/>
      <c r="H47" s="423"/>
      <c r="I47" s="423"/>
      <c r="J47" s="423"/>
      <c r="K47" s="423"/>
      <c r="L47" s="423"/>
      <c r="M47" s="423"/>
      <c r="N47" s="424"/>
    </row>
    <row r="48" spans="3:19" ht="24.75" customHeight="1">
      <c r="C48" s="369"/>
      <c r="D48" s="45" t="s">
        <v>239</v>
      </c>
      <c r="E48" s="425">
        <f>E47/0.2/25</f>
        <v>211.2</v>
      </c>
      <c r="F48" s="425"/>
      <c r="G48" s="425"/>
      <c r="H48" s="425"/>
      <c r="I48" s="425"/>
      <c r="J48" s="425"/>
      <c r="K48" s="425"/>
      <c r="L48" s="425"/>
      <c r="M48" s="425"/>
      <c r="N48" s="425"/>
    </row>
    <row r="49" spans="3:19" ht="24.75" customHeight="1">
      <c r="C49" s="369"/>
      <c r="D49" s="46" t="s">
        <v>240</v>
      </c>
      <c r="E49" s="426">
        <f>E48*E37</f>
        <v>52800</v>
      </c>
      <c r="F49" s="426"/>
      <c r="G49" s="426"/>
      <c r="H49" s="426"/>
      <c r="I49" s="426"/>
      <c r="J49" s="426"/>
      <c r="K49" s="426"/>
      <c r="L49" s="426"/>
      <c r="M49" s="426"/>
      <c r="N49" s="426"/>
    </row>
    <row r="50" spans="3:19" ht="24.75" hidden="1" customHeight="1" outlineLevel="1">
      <c r="C50" s="369"/>
      <c r="E50" s="412"/>
      <c r="F50" s="412"/>
      <c r="G50" s="412"/>
      <c r="H50" s="412"/>
      <c r="I50" s="412"/>
      <c r="J50" s="412"/>
      <c r="K50" s="412"/>
      <c r="L50" s="412"/>
      <c r="M50" s="412"/>
      <c r="N50" s="412"/>
    </row>
    <row r="51" spans="3:19" ht="21" hidden="1" customHeight="1" outlineLevel="1">
      <c r="C51" s="369"/>
      <c r="D51" s="46"/>
      <c r="E51" s="413"/>
      <c r="F51" s="413"/>
      <c r="G51" s="413"/>
      <c r="H51" s="413"/>
      <c r="I51" s="413"/>
      <c r="J51" s="413"/>
      <c r="K51" s="413"/>
      <c r="L51" s="413"/>
      <c r="M51" s="413"/>
      <c r="N51" s="413"/>
    </row>
    <row r="52" spans="3:19" ht="24.75" hidden="1" customHeight="1" outlineLevel="1">
      <c r="C52" s="369"/>
      <c r="E52" s="382"/>
      <c r="F52" s="382"/>
      <c r="G52" s="382"/>
      <c r="H52" s="382"/>
      <c r="I52" s="382"/>
      <c r="J52" s="382"/>
      <c r="K52" s="382"/>
      <c r="L52" s="382"/>
      <c r="M52" s="382"/>
      <c r="N52" s="382"/>
    </row>
    <row r="53" spans="3:19" ht="24.75" hidden="1" customHeight="1" outlineLevel="2">
      <c r="C53" s="369"/>
      <c r="D53" s="46"/>
      <c r="E53" s="382"/>
      <c r="F53" s="382"/>
      <c r="G53" s="382"/>
      <c r="H53" s="382"/>
      <c r="I53" s="382"/>
      <c r="J53" s="382"/>
      <c r="K53" s="382"/>
      <c r="L53" s="382"/>
      <c r="M53" s="382"/>
      <c r="N53" s="382"/>
    </row>
    <row r="54" spans="3:19" ht="27" customHeight="1" collapsed="1">
      <c r="C54" s="369"/>
      <c r="D54" s="380" t="s">
        <v>241</v>
      </c>
      <c r="E54" s="380"/>
      <c r="F54" s="380"/>
      <c r="G54" s="380"/>
      <c r="H54" s="380"/>
      <c r="I54" s="380"/>
      <c r="J54" s="380"/>
      <c r="K54" s="380"/>
      <c r="L54" s="380"/>
      <c r="M54" s="380"/>
      <c r="N54" s="380"/>
    </row>
    <row r="55" spans="3:19" ht="32.25" customHeight="1">
      <c r="C55" s="369"/>
      <c r="D55" s="49" t="s">
        <v>242</v>
      </c>
      <c r="E55" s="49"/>
      <c r="F55" s="49">
        <v>2017</v>
      </c>
      <c r="G55" s="49">
        <v>2018</v>
      </c>
      <c r="H55" s="49" t="s">
        <v>243</v>
      </c>
      <c r="I55" s="49"/>
      <c r="J55" s="50"/>
      <c r="K55" s="49">
        <v>2017</v>
      </c>
      <c r="L55" s="49">
        <v>2018</v>
      </c>
      <c r="M55" s="49" t="s">
        <v>243</v>
      </c>
      <c r="N55" s="50"/>
      <c r="S55" s="48"/>
    </row>
    <row r="56" spans="3:19" ht="40.5" customHeight="1">
      <c r="C56" s="369"/>
      <c r="D56" s="51" t="s">
        <v>244</v>
      </c>
      <c r="E56" s="50"/>
      <c r="F56" s="52">
        <f>[39]Лист1!AG558</f>
        <v>34</v>
      </c>
      <c r="G56" s="52">
        <f>[39]Лист1!AH558</f>
        <v>17</v>
      </c>
      <c r="H56" s="52">
        <f>[39]Лист1!AI558</f>
        <v>18</v>
      </c>
      <c r="I56" s="53"/>
      <c r="J56" s="54"/>
      <c r="K56" s="52">
        <f>[39]Лист1!W56</f>
        <v>616</v>
      </c>
      <c r="L56" s="52">
        <f>[39]Лист1!X56</f>
        <v>656</v>
      </c>
      <c r="M56" s="52">
        <f>[39]Лист1!Y56</f>
        <v>800</v>
      </c>
      <c r="N56" s="49"/>
    </row>
    <row r="57" spans="3:19" ht="38.25" customHeight="1">
      <c r="C57" s="369"/>
      <c r="D57" s="51" t="s">
        <v>245</v>
      </c>
      <c r="E57" s="52"/>
      <c r="F57" s="52">
        <v>0</v>
      </c>
      <c r="G57" s="52">
        <v>0</v>
      </c>
      <c r="H57" s="52">
        <v>0</v>
      </c>
      <c r="I57" s="55"/>
      <c r="J57" s="54"/>
      <c r="K57" s="52">
        <f>[39]Лист1!W86</f>
        <v>0</v>
      </c>
      <c r="L57" s="52">
        <f>[39]Лист1!X86</f>
        <v>0</v>
      </c>
      <c r="M57" s="52">
        <f>[39]Лист1!Y86</f>
        <v>0</v>
      </c>
      <c r="N57" s="49"/>
    </row>
    <row r="58" spans="3:19" ht="37.5" customHeight="1">
      <c r="C58" s="369"/>
      <c r="D58" s="51" t="s">
        <v>246</v>
      </c>
      <c r="E58" s="392" t="s">
        <v>247</v>
      </c>
      <c r="F58" s="392"/>
      <c r="G58" s="392"/>
      <c r="H58" s="392"/>
      <c r="I58" s="392"/>
      <c r="J58" s="392"/>
      <c r="K58" s="392"/>
      <c r="L58" s="392"/>
      <c r="M58" s="392"/>
      <c r="N58" s="392"/>
    </row>
    <row r="59" spans="3:19" ht="37.5" customHeight="1">
      <c r="C59" s="369"/>
      <c r="D59" s="51" t="s">
        <v>240</v>
      </c>
      <c r="E59" s="410">
        <f>(M56+H56)*1000</f>
        <v>818000</v>
      </c>
      <c r="F59" s="385"/>
      <c r="G59" s="385"/>
      <c r="H59" s="385"/>
      <c r="I59" s="385"/>
      <c r="J59" s="385"/>
      <c r="K59" s="385"/>
      <c r="L59" s="385"/>
      <c r="M59" s="385"/>
      <c r="N59" s="386"/>
    </row>
    <row r="60" spans="3:19" ht="21" customHeight="1">
      <c r="C60" s="369"/>
      <c r="D60" s="411" t="s">
        <v>248</v>
      </c>
      <c r="E60" s="411"/>
      <c r="F60" s="411"/>
      <c r="G60" s="411"/>
      <c r="H60" s="411"/>
      <c r="I60" s="411"/>
      <c r="J60" s="411"/>
      <c r="K60" s="411"/>
      <c r="L60" s="411"/>
      <c r="M60" s="411"/>
      <c r="N60" s="411"/>
    </row>
    <row r="61" spans="3:19" ht="24.75" hidden="1" customHeight="1" outlineLevel="1">
      <c r="C61" s="369"/>
      <c r="D61" s="46" t="s">
        <v>235</v>
      </c>
      <c r="E61" s="380" t="str">
        <f>E45</f>
        <v>Производители фотоэлектрических преобразователей (солнечных панелей)</v>
      </c>
      <c r="F61" s="380"/>
      <c r="G61" s="380"/>
      <c r="H61" s="380"/>
      <c r="I61" s="380"/>
      <c r="J61" s="380"/>
      <c r="K61" s="380"/>
      <c r="L61" s="380"/>
      <c r="M61" s="380"/>
      <c r="N61" s="380"/>
    </row>
    <row r="62" spans="3:19" ht="24.75" hidden="1" customHeight="1" outlineLevel="1">
      <c r="C62" s="369"/>
      <c r="D62" s="46" t="s">
        <v>249</v>
      </c>
      <c r="E62" s="56" t="s">
        <v>250</v>
      </c>
      <c r="F62" s="56"/>
      <c r="G62" s="56" t="s">
        <v>251</v>
      </c>
      <c r="H62" s="56" t="s">
        <v>252</v>
      </c>
      <c r="I62" s="56"/>
      <c r="J62" s="56" t="s">
        <v>253</v>
      </c>
      <c r="K62" s="50"/>
      <c r="L62" s="50"/>
      <c r="M62" s="50"/>
      <c r="N62" s="50"/>
    </row>
    <row r="63" spans="3:19" ht="29.25" hidden="1" customHeight="1" outlineLevel="1">
      <c r="C63" s="369"/>
      <c r="D63" s="46" t="s">
        <v>254</v>
      </c>
      <c r="E63" s="57"/>
      <c r="F63" s="57"/>
      <c r="G63" s="57"/>
      <c r="H63" s="57"/>
      <c r="I63" s="57"/>
      <c r="J63" s="57"/>
      <c r="K63" s="43"/>
      <c r="L63" s="43"/>
      <c r="M63" s="43"/>
      <c r="N63" s="43"/>
    </row>
    <row r="64" spans="3:19" ht="24.75" hidden="1" customHeight="1" outlineLevel="1">
      <c r="C64" s="369"/>
      <c r="D64" s="45" t="s">
        <v>255</v>
      </c>
      <c r="E64" s="56"/>
      <c r="F64" s="56"/>
      <c r="G64" s="56"/>
      <c r="H64" s="56"/>
      <c r="I64" s="56"/>
      <c r="J64" s="56"/>
      <c r="K64" s="50"/>
      <c r="L64" s="50"/>
      <c r="M64" s="50"/>
      <c r="N64" s="50"/>
    </row>
    <row r="65" spans="3:14" ht="36" hidden="1" customHeight="1" outlineLevel="1">
      <c r="C65" s="369"/>
      <c r="D65" s="46" t="s">
        <v>256</v>
      </c>
      <c r="E65" s="56"/>
      <c r="F65" s="56"/>
      <c r="G65" s="56"/>
      <c r="H65" s="56"/>
      <c r="I65" s="56"/>
      <c r="J65" s="56"/>
      <c r="K65" s="50"/>
      <c r="L65" s="50"/>
      <c r="M65" s="50"/>
      <c r="N65" s="50"/>
    </row>
    <row r="66" spans="3:14" ht="24.75" hidden="1" customHeight="1" outlineLevel="1">
      <c r="C66" s="369"/>
      <c r="D66" s="46" t="s">
        <v>257</v>
      </c>
      <c r="E66" s="58">
        <v>0.05</v>
      </c>
      <c r="F66" s="58"/>
      <c r="G66" s="58">
        <v>0.05</v>
      </c>
      <c r="H66" s="58">
        <v>0.05</v>
      </c>
      <c r="I66" s="58"/>
      <c r="J66" s="58">
        <v>0.05</v>
      </c>
      <c r="K66" s="50"/>
      <c r="L66" s="50"/>
      <c r="M66" s="50"/>
      <c r="N66" s="50"/>
    </row>
    <row r="67" spans="3:14" ht="24.75" hidden="1" customHeight="1" outlineLevel="1">
      <c r="C67" s="369"/>
      <c r="D67" s="46" t="s">
        <v>258</v>
      </c>
      <c r="E67" s="56"/>
      <c r="F67" s="56"/>
      <c r="G67" s="56"/>
      <c r="H67" s="56"/>
      <c r="I67" s="56"/>
      <c r="J67" s="56"/>
      <c r="K67" s="50"/>
      <c r="L67" s="50"/>
      <c r="M67" s="50"/>
      <c r="N67" s="50"/>
    </row>
    <row r="68" spans="3:14" ht="24.75" hidden="1" customHeight="1" outlineLevel="1">
      <c r="C68" s="369"/>
      <c r="D68" s="46" t="s">
        <v>259</v>
      </c>
      <c r="E68" s="57">
        <f>E63*E64*$E$37</f>
        <v>0</v>
      </c>
      <c r="F68" s="57"/>
      <c r="G68" s="57">
        <f>G63*G64*$E$37</f>
        <v>0</v>
      </c>
      <c r="H68" s="57">
        <f>H63*H64*$E$37</f>
        <v>0</v>
      </c>
      <c r="I68" s="57"/>
      <c r="J68" s="57">
        <f>J63*J64*$E$37</f>
        <v>0</v>
      </c>
      <c r="K68" s="59"/>
      <c r="L68" s="59"/>
      <c r="M68" s="59"/>
      <c r="N68" s="59"/>
    </row>
    <row r="69" spans="3:14" ht="24.75" hidden="1" customHeight="1" outlineLevel="1">
      <c r="C69" s="369"/>
      <c r="D69" s="46" t="s">
        <v>260</v>
      </c>
      <c r="E69" s="367">
        <f>E68</f>
        <v>0</v>
      </c>
      <c r="F69" s="367"/>
      <c r="G69" s="367"/>
      <c r="H69" s="367"/>
      <c r="I69" s="367"/>
      <c r="J69" s="367"/>
      <c r="K69" s="59"/>
      <c r="L69" s="59"/>
      <c r="M69" s="59"/>
      <c r="N69" s="59"/>
    </row>
    <row r="70" spans="3:14" ht="28.5" customHeight="1" collapsed="1">
      <c r="C70" s="369"/>
      <c r="D70" s="380" t="s">
        <v>261</v>
      </c>
      <c r="E70" s="380"/>
      <c r="F70" s="380"/>
      <c r="G70" s="380"/>
      <c r="H70" s="380"/>
      <c r="I70" s="380"/>
      <c r="J70" s="380"/>
      <c r="K70" s="380"/>
      <c r="L70" s="380"/>
      <c r="M70" s="380"/>
      <c r="N70" s="380"/>
    </row>
    <row r="71" spans="3:14" ht="28.5" customHeight="1">
      <c r="C71" s="369"/>
      <c r="D71" s="49" t="s">
        <v>262</v>
      </c>
      <c r="E71" s="49"/>
      <c r="F71" s="60">
        <v>2017</v>
      </c>
      <c r="G71" s="60">
        <v>2018</v>
      </c>
      <c r="H71" s="60">
        <v>2019</v>
      </c>
      <c r="I71" s="60" t="s">
        <v>263</v>
      </c>
      <c r="J71" s="61"/>
      <c r="K71" s="49">
        <v>2017</v>
      </c>
      <c r="L71" s="49">
        <v>2018</v>
      </c>
      <c r="M71" s="49">
        <v>2019</v>
      </c>
      <c r="N71" s="49" t="s">
        <v>263</v>
      </c>
    </row>
    <row r="72" spans="3:14" ht="24" customHeight="1">
      <c r="C72" s="369"/>
      <c r="D72" s="51" t="s">
        <v>264</v>
      </c>
      <c r="E72" s="49"/>
      <c r="F72" s="60">
        <f>[39]Лист1!AG773</f>
        <v>24</v>
      </c>
      <c r="G72" s="60">
        <f>[39]Лист1!AH773</f>
        <v>2</v>
      </c>
      <c r="H72" s="60">
        <f>[39]Лист1!AI773</f>
        <v>10</v>
      </c>
      <c r="I72" s="60">
        <f>AVERAGE(F72:H72)</f>
        <v>12</v>
      </c>
      <c r="J72" s="61"/>
      <c r="K72" s="60">
        <f>[39]Лист1!V140</f>
        <v>0</v>
      </c>
      <c r="L72" s="60">
        <f>[39]Лист1!W140</f>
        <v>0</v>
      </c>
      <c r="M72" s="60">
        <f>[39]Лист1!X140</f>
        <v>0</v>
      </c>
      <c r="N72" s="60">
        <f>AVERAGE(K72:M72)</f>
        <v>0</v>
      </c>
    </row>
    <row r="73" spans="3:14" ht="20.25" customHeight="1">
      <c r="C73" s="369"/>
      <c r="D73" s="51" t="s">
        <v>265</v>
      </c>
      <c r="E73" s="61"/>
      <c r="F73" s="60">
        <f>[39]Лист1!AG713</f>
        <v>41004</v>
      </c>
      <c r="G73" s="60">
        <f>[39]Лист1!AH713</f>
        <v>38913</v>
      </c>
      <c r="H73" s="60">
        <f>[39]Лист1!AI713</f>
        <v>32947</v>
      </c>
      <c r="I73" s="60">
        <f t="shared" ref="I73:I75" si="0">AVERAGE(F73:H73)</f>
        <v>37621.333333333336</v>
      </c>
      <c r="J73" s="61"/>
      <c r="K73" s="60">
        <f>[39]Лист1!V182</f>
        <v>17.971</v>
      </c>
      <c r="L73" s="60">
        <f>[39]Лист1!W182</f>
        <v>21.151</v>
      </c>
      <c r="M73" s="60">
        <f>[39]Лист1!X182</f>
        <v>22.960999999999999</v>
      </c>
      <c r="N73" s="62">
        <f>AVERAGE(K73:M73)</f>
        <v>20.694333333333333</v>
      </c>
    </row>
    <row r="74" spans="3:14" ht="24" customHeight="1">
      <c r="C74" s="369"/>
      <c r="D74" s="51" t="s">
        <v>266</v>
      </c>
      <c r="E74" s="63"/>
      <c r="F74" s="60">
        <f>[39]Лист1!AF854</f>
        <v>219</v>
      </c>
      <c r="G74" s="60">
        <f>[39]Лист1!AG854</f>
        <v>420</v>
      </c>
      <c r="H74" s="60">
        <f>[39]Лист1!AH854</f>
        <v>309</v>
      </c>
      <c r="I74" s="60">
        <f t="shared" si="0"/>
        <v>316</v>
      </c>
      <c r="J74" s="61"/>
      <c r="K74" s="60">
        <f>[39]Лист1!V228</f>
        <v>2.0840000000000001</v>
      </c>
      <c r="L74" s="60">
        <f>[39]Лист1!W228</f>
        <v>2.0750000000000002</v>
      </c>
      <c r="M74" s="60">
        <f>[39]Лист1!X228</f>
        <v>1.544</v>
      </c>
      <c r="N74" s="60">
        <f>AVERAGE(K74:M74)</f>
        <v>1.9010000000000005</v>
      </c>
    </row>
    <row r="75" spans="3:14" ht="19.5" customHeight="1">
      <c r="C75" s="369"/>
      <c r="D75" s="51" t="s">
        <v>267</v>
      </c>
      <c r="E75" s="63"/>
      <c r="F75" s="60">
        <f>[39]Лист1!AF938</f>
        <v>1</v>
      </c>
      <c r="G75" s="60">
        <f>[39]Лист1!AG938</f>
        <v>3</v>
      </c>
      <c r="H75" s="60">
        <f>[39]Лист1!AH938</f>
        <v>4</v>
      </c>
      <c r="I75" s="60">
        <f t="shared" si="0"/>
        <v>2.6666666666666665</v>
      </c>
      <c r="J75" s="61"/>
      <c r="K75" s="60">
        <f>[39]Лист1!V270</f>
        <v>5.0069999999999997</v>
      </c>
      <c r="L75" s="60">
        <f>[39]Лист1!W270</f>
        <v>1.393</v>
      </c>
      <c r="M75" s="60">
        <f>[39]Лист1!X270/1000</f>
        <v>0.40200000000000002</v>
      </c>
      <c r="N75" s="60">
        <f>AVERAGE(K75:M75)</f>
        <v>2.2673333333333332</v>
      </c>
    </row>
    <row r="76" spans="3:14" ht="40.5" hidden="1" customHeight="1" outlineLevel="1">
      <c r="C76" s="369"/>
      <c r="D76" s="51"/>
      <c r="E76" s="49"/>
      <c r="F76" s="49"/>
      <c r="G76" s="49"/>
      <c r="H76" s="49"/>
      <c r="I76" s="49"/>
      <c r="J76" s="49"/>
      <c r="K76" s="49"/>
      <c r="L76" s="49"/>
      <c r="M76" s="49"/>
      <c r="N76" s="49"/>
    </row>
    <row r="77" spans="3:14" ht="21" hidden="1" customHeight="1" outlineLevel="1">
      <c r="C77" s="369"/>
      <c r="D77" s="51"/>
      <c r="E77" s="49"/>
      <c r="F77" s="49"/>
      <c r="G77" s="49"/>
      <c r="H77" s="49"/>
      <c r="I77" s="49"/>
      <c r="J77" s="49"/>
      <c r="K77" s="49"/>
      <c r="L77" s="49"/>
      <c r="M77" s="49"/>
      <c r="N77" s="49"/>
    </row>
    <row r="78" spans="3:14" ht="21" hidden="1" customHeight="1" outlineLevel="1">
      <c r="C78" s="369"/>
      <c r="D78" s="51"/>
      <c r="E78" s="49"/>
      <c r="F78" s="49"/>
      <c r="G78" s="49"/>
      <c r="H78" s="49"/>
      <c r="I78" s="49"/>
      <c r="J78" s="49"/>
      <c r="K78" s="49"/>
      <c r="L78" s="49"/>
      <c r="M78" s="49"/>
      <c r="N78" s="49"/>
    </row>
    <row r="79" spans="3:14" ht="21" hidden="1" customHeight="1" outlineLevel="1">
      <c r="C79" s="369"/>
      <c r="D79" s="51" t="s">
        <v>268</v>
      </c>
      <c r="E79" s="49"/>
      <c r="F79" s="49"/>
      <c r="G79" s="49"/>
      <c r="H79" s="49"/>
      <c r="I79" s="49"/>
      <c r="J79" s="49"/>
      <c r="K79" s="49"/>
      <c r="L79" s="49"/>
      <c r="M79" s="49"/>
      <c r="N79" s="49"/>
    </row>
    <row r="80" spans="3:14" ht="21" hidden="1" customHeight="1" outlineLevel="1">
      <c r="C80" s="369"/>
      <c r="D80" s="51" t="s">
        <v>268</v>
      </c>
      <c r="E80" s="49"/>
      <c r="F80" s="49"/>
      <c r="G80" s="49"/>
      <c r="H80" s="49"/>
      <c r="I80" s="49"/>
      <c r="J80" s="49"/>
      <c r="K80" s="49"/>
      <c r="L80" s="49"/>
      <c r="M80" s="49"/>
      <c r="N80" s="49"/>
    </row>
    <row r="81" spans="3:14" ht="30.75" customHeight="1" collapsed="1">
      <c r="C81" s="369"/>
      <c r="D81" s="51" t="s">
        <v>269</v>
      </c>
      <c r="E81" s="356"/>
      <c r="F81" s="356"/>
      <c r="G81" s="356"/>
      <c r="H81" s="356"/>
      <c r="I81" s="356"/>
      <c r="J81" s="356"/>
      <c r="K81" s="356"/>
      <c r="L81" s="356"/>
      <c r="M81" s="356"/>
      <c r="N81" s="356"/>
    </row>
    <row r="82" spans="3:14" ht="30" customHeight="1">
      <c r="C82" s="369"/>
      <c r="D82" s="51" t="s">
        <v>270</v>
      </c>
      <c r="E82" s="371">
        <f>SUM(M72:M75)+SUM(H72:H75)/1000</f>
        <v>58.177000000000007</v>
      </c>
      <c r="F82" s="371"/>
      <c r="G82" s="356"/>
      <c r="H82" s="356"/>
      <c r="I82" s="356"/>
      <c r="J82" s="356"/>
      <c r="K82" s="356"/>
      <c r="L82" s="356"/>
      <c r="M82" s="356"/>
      <c r="N82" s="356"/>
    </row>
    <row r="83" spans="3:14" ht="21" hidden="1" customHeight="1" outlineLevel="1">
      <c r="C83" s="369"/>
      <c r="D83" s="408" t="s">
        <v>271</v>
      </c>
      <c r="E83" s="408"/>
      <c r="F83" s="408"/>
      <c r="G83" s="408"/>
      <c r="H83" s="408"/>
      <c r="I83" s="408"/>
      <c r="J83" s="408"/>
      <c r="K83" s="408"/>
      <c r="L83" s="408"/>
      <c r="M83" s="408"/>
      <c r="N83" s="408"/>
    </row>
    <row r="84" spans="3:14" ht="24.75" hidden="1" customHeight="1" outlineLevel="1">
      <c r="C84" s="369"/>
      <c r="D84" s="46" t="s">
        <v>272</v>
      </c>
      <c r="E84" s="50"/>
      <c r="F84" s="50"/>
      <c r="G84" s="50"/>
      <c r="H84" s="50"/>
      <c r="I84" s="50"/>
      <c r="J84" s="50"/>
      <c r="K84" s="50"/>
      <c r="L84" s="50"/>
      <c r="M84" s="50"/>
      <c r="N84" s="50"/>
    </row>
    <row r="85" spans="3:14" ht="24.75" hidden="1" customHeight="1" outlineLevel="1">
      <c r="C85" s="369"/>
      <c r="D85" s="46" t="s">
        <v>273</v>
      </c>
      <c r="E85" s="50"/>
      <c r="F85" s="50"/>
      <c r="G85" s="50"/>
      <c r="H85" s="50"/>
      <c r="I85" s="50"/>
      <c r="J85" s="50"/>
      <c r="K85" s="50"/>
      <c r="L85" s="50"/>
      <c r="M85" s="50"/>
      <c r="N85" s="50"/>
    </row>
    <row r="86" spans="3:14" ht="24.75" hidden="1" customHeight="1" outlineLevel="1">
      <c r="C86" s="369"/>
      <c r="D86" s="45" t="s">
        <v>274</v>
      </c>
      <c r="E86" s="50"/>
      <c r="F86" s="50"/>
      <c r="G86" s="50"/>
      <c r="H86" s="50"/>
      <c r="I86" s="50"/>
      <c r="J86" s="50"/>
      <c r="K86" s="50"/>
      <c r="L86" s="50"/>
      <c r="M86" s="50"/>
      <c r="N86" s="50"/>
    </row>
    <row r="87" spans="3:14" ht="36" hidden="1" customHeight="1" outlineLevel="1">
      <c r="C87" s="369"/>
      <c r="D87" s="46" t="s">
        <v>256</v>
      </c>
      <c r="E87" s="50"/>
      <c r="F87" s="50"/>
      <c r="G87" s="50"/>
      <c r="H87" s="50"/>
      <c r="I87" s="50"/>
      <c r="J87" s="50"/>
      <c r="K87" s="50"/>
      <c r="L87" s="50"/>
      <c r="M87" s="50"/>
      <c r="N87" s="50"/>
    </row>
    <row r="88" spans="3:14" ht="24.75" hidden="1" customHeight="1" outlineLevel="1">
      <c r="C88" s="369"/>
      <c r="D88" s="46" t="s">
        <v>257</v>
      </c>
      <c r="E88" s="50"/>
      <c r="F88" s="50"/>
      <c r="G88" s="50"/>
      <c r="H88" s="50"/>
      <c r="I88" s="50"/>
      <c r="J88" s="50"/>
      <c r="K88" s="50"/>
      <c r="L88" s="50"/>
      <c r="M88" s="50"/>
      <c r="N88" s="50"/>
    </row>
    <row r="89" spans="3:14" ht="24.75" hidden="1" customHeight="1" outlineLevel="1">
      <c r="C89" s="369"/>
      <c r="D89" s="46" t="s">
        <v>258</v>
      </c>
      <c r="E89" s="50"/>
      <c r="F89" s="50"/>
      <c r="G89" s="50"/>
      <c r="H89" s="50"/>
      <c r="I89" s="50"/>
      <c r="J89" s="50"/>
      <c r="K89" s="50"/>
      <c r="L89" s="50"/>
      <c r="M89" s="50"/>
      <c r="N89" s="50"/>
    </row>
    <row r="90" spans="3:14" ht="24.75" hidden="1" customHeight="1" outlineLevel="1">
      <c r="C90" s="369"/>
      <c r="D90" s="46" t="s">
        <v>259</v>
      </c>
      <c r="E90" s="367"/>
      <c r="F90" s="367"/>
      <c r="G90" s="367"/>
      <c r="H90" s="367"/>
      <c r="I90" s="367"/>
      <c r="J90" s="367"/>
      <c r="K90" s="367"/>
      <c r="L90" s="367"/>
      <c r="M90" s="367"/>
      <c r="N90" s="367"/>
    </row>
    <row r="91" spans="3:14" ht="21" customHeight="1" collapsed="1">
      <c r="C91" s="369"/>
      <c r="D91" s="409" t="s">
        <v>275</v>
      </c>
      <c r="E91" s="409"/>
      <c r="F91" s="409"/>
      <c r="G91" s="409"/>
      <c r="H91" s="409"/>
      <c r="I91" s="409"/>
      <c r="J91" s="409"/>
      <c r="K91" s="409"/>
      <c r="L91" s="409"/>
      <c r="M91" s="409"/>
      <c r="N91" s="409"/>
    </row>
    <row r="92" spans="3:14" ht="66.75" hidden="1" customHeight="1" outlineLevel="1">
      <c r="C92" s="369"/>
      <c r="D92" s="51" t="s">
        <v>276</v>
      </c>
      <c r="E92" s="380"/>
      <c r="F92" s="380"/>
      <c r="G92" s="380"/>
      <c r="H92" s="380"/>
      <c r="I92" s="380"/>
      <c r="J92" s="380"/>
      <c r="K92" s="380"/>
      <c r="L92" s="380"/>
      <c r="M92" s="380"/>
      <c r="N92" s="380"/>
    </row>
    <row r="93" spans="3:14" ht="74.25" hidden="1" customHeight="1" outlineLevel="1">
      <c r="C93" s="369"/>
      <c r="D93" s="49" t="s">
        <v>277</v>
      </c>
      <c r="E93" s="356"/>
      <c r="F93" s="356"/>
      <c r="G93" s="356"/>
      <c r="H93" s="356"/>
      <c r="I93" s="356"/>
      <c r="J93" s="356"/>
      <c r="K93" s="356"/>
      <c r="L93" s="356"/>
      <c r="M93" s="356"/>
      <c r="N93" s="356"/>
    </row>
    <row r="94" spans="3:14" ht="24.75" customHeight="1" collapsed="1">
      <c r="C94" s="369"/>
      <c r="D94" s="64" t="s">
        <v>278</v>
      </c>
      <c r="E94" s="405">
        <f>E82*1000000</f>
        <v>58177000.000000007</v>
      </c>
      <c r="F94" s="405"/>
      <c r="G94" s="405"/>
      <c r="H94" s="405"/>
      <c r="I94" s="405"/>
      <c r="J94" s="405">
        <f>E49</f>
        <v>52800</v>
      </c>
      <c r="K94" s="405"/>
      <c r="L94" s="405"/>
      <c r="M94" s="405"/>
      <c r="N94" s="405"/>
    </row>
    <row r="95" spans="3:14" ht="36.75" customHeight="1">
      <c r="C95" s="369"/>
      <c r="D95" s="64" t="s">
        <v>279</v>
      </c>
      <c r="E95" s="406">
        <v>0.98</v>
      </c>
      <c r="F95" s="406"/>
      <c r="G95" s="406"/>
      <c r="H95" s="406"/>
      <c r="I95" s="406"/>
      <c r="J95" s="406">
        <f>1-E95</f>
        <v>2.0000000000000018E-2</v>
      </c>
      <c r="K95" s="406"/>
      <c r="L95" s="406"/>
      <c r="M95" s="406"/>
      <c r="N95" s="406"/>
    </row>
    <row r="96" spans="3:14" ht="21.75" customHeight="1">
      <c r="C96" s="369"/>
      <c r="D96" s="64" t="s">
        <v>280</v>
      </c>
      <c r="E96" s="407">
        <f>E95*$E$41/E94</f>
        <v>1.138310672602575E-2</v>
      </c>
      <c r="F96" s="407"/>
      <c r="G96" s="407"/>
      <c r="H96" s="407"/>
      <c r="I96" s="407"/>
      <c r="J96" s="406">
        <f>J95*$E$41/J94</f>
        <v>0.25596590909090938</v>
      </c>
      <c r="K96" s="406"/>
      <c r="L96" s="406"/>
      <c r="M96" s="406"/>
      <c r="N96" s="406"/>
    </row>
    <row r="97" spans="3:19" ht="33.75">
      <c r="C97" s="369">
        <v>4</v>
      </c>
      <c r="D97" s="370" t="s">
        <v>281</v>
      </c>
      <c r="E97" s="370"/>
      <c r="F97" s="370"/>
      <c r="G97" s="370"/>
      <c r="H97" s="370"/>
      <c r="I97" s="370"/>
      <c r="J97" s="370"/>
      <c r="K97" s="370"/>
      <c r="L97" s="370"/>
      <c r="M97" s="370"/>
      <c r="N97" s="370"/>
    </row>
    <row r="98" spans="3:19" ht="47.25" customHeight="1">
      <c r="C98" s="369"/>
      <c r="D98" s="49" t="s">
        <v>282</v>
      </c>
      <c r="E98" s="356" t="s">
        <v>283</v>
      </c>
      <c r="F98" s="356"/>
      <c r="G98" s="356"/>
      <c r="H98" s="356"/>
      <c r="I98" s="356"/>
      <c r="J98" s="356"/>
      <c r="K98" s="356"/>
      <c r="L98" s="356"/>
      <c r="M98" s="356"/>
      <c r="N98" s="356"/>
    </row>
    <row r="99" spans="3:19" ht="74.25" customHeight="1">
      <c r="C99" s="369"/>
      <c r="D99" s="45" t="s">
        <v>284</v>
      </c>
      <c r="E99" s="393" t="s">
        <v>285</v>
      </c>
      <c r="F99" s="394"/>
      <c r="G99" s="394"/>
      <c r="H99" s="394"/>
      <c r="I99" s="394"/>
      <c r="J99" s="394"/>
      <c r="K99" s="394"/>
      <c r="L99" s="394"/>
      <c r="M99" s="394"/>
      <c r="N99" s="395"/>
    </row>
    <row r="100" spans="3:19" ht="50.25" customHeight="1">
      <c r="C100" s="369"/>
      <c r="D100" s="51" t="s">
        <v>286</v>
      </c>
      <c r="E100" s="396">
        <f>(60/40)*8*265/1000-0.15*(60/40)*8*265/1000</f>
        <v>2.7030000000000003</v>
      </c>
      <c r="F100" s="397"/>
      <c r="G100" s="397"/>
      <c r="H100" s="397"/>
      <c r="I100" s="397"/>
      <c r="J100" s="397"/>
      <c r="K100" s="397"/>
      <c r="L100" s="397"/>
      <c r="M100" s="397"/>
      <c r="N100" s="398"/>
      <c r="S100"/>
    </row>
    <row r="101" spans="3:19" ht="26.25" hidden="1" customHeight="1" outlineLevel="1">
      <c r="C101" s="369"/>
      <c r="D101" s="51"/>
      <c r="E101" s="374"/>
      <c r="F101" s="376"/>
      <c r="G101" s="376"/>
      <c r="H101" s="376"/>
      <c r="I101" s="376"/>
      <c r="J101" s="376"/>
      <c r="K101" s="376"/>
      <c r="L101" s="376"/>
      <c r="M101" s="376"/>
      <c r="N101" s="375"/>
    </row>
    <row r="102" spans="3:19" ht="21" customHeight="1" collapsed="1">
      <c r="C102" s="369"/>
      <c r="D102" s="51" t="s">
        <v>287</v>
      </c>
      <c r="E102" s="399">
        <f>[39]Лист1!S12</f>
        <v>225000</v>
      </c>
      <c r="F102" s="400"/>
      <c r="G102" s="400"/>
      <c r="H102" s="400"/>
      <c r="I102" s="400"/>
      <c r="J102" s="400"/>
      <c r="K102" s="400"/>
      <c r="L102" s="400"/>
      <c r="M102" s="400"/>
      <c r="N102" s="401"/>
    </row>
    <row r="103" spans="3:19" ht="60.75" customHeight="1">
      <c r="C103" s="369"/>
      <c r="D103" s="51" t="s">
        <v>288</v>
      </c>
      <c r="E103" s="393" t="s">
        <v>289</v>
      </c>
      <c r="F103" s="402"/>
      <c r="G103" s="402"/>
      <c r="H103" s="402"/>
      <c r="I103" s="402"/>
      <c r="J103" s="402"/>
      <c r="K103" s="402"/>
      <c r="L103" s="402"/>
      <c r="M103" s="402"/>
      <c r="N103" s="403"/>
    </row>
    <row r="104" spans="3:19" ht="392.25" customHeight="1">
      <c r="C104" s="369"/>
      <c r="D104" s="51" t="s">
        <v>290</v>
      </c>
      <c r="E104" s="404" t="s">
        <v>291</v>
      </c>
      <c r="F104" s="404"/>
      <c r="G104" s="404"/>
      <c r="H104" s="404"/>
      <c r="I104" s="404"/>
      <c r="J104" s="404"/>
      <c r="K104" s="404"/>
      <c r="L104" s="404"/>
      <c r="M104" s="404"/>
      <c r="N104" s="404"/>
    </row>
    <row r="105" spans="3:19" ht="50.25" customHeight="1">
      <c r="C105" s="369"/>
      <c r="D105" s="51" t="s">
        <v>292</v>
      </c>
      <c r="E105" s="356" t="s">
        <v>293</v>
      </c>
      <c r="F105" s="356"/>
      <c r="G105" s="356"/>
      <c r="H105" s="356"/>
      <c r="I105" s="356"/>
      <c r="J105" s="356"/>
      <c r="K105" s="356"/>
      <c r="L105" s="356"/>
      <c r="M105" s="356"/>
      <c r="N105" s="356"/>
    </row>
    <row r="106" spans="3:19" ht="36.75" customHeight="1">
      <c r="C106" s="369"/>
      <c r="D106" s="368" t="s">
        <v>294</v>
      </c>
      <c r="E106" s="356" t="s">
        <v>295</v>
      </c>
      <c r="F106" s="356"/>
      <c r="G106" s="356"/>
      <c r="H106" s="356"/>
      <c r="I106" s="356"/>
      <c r="J106" s="356"/>
      <c r="K106" s="356"/>
      <c r="L106" s="356"/>
      <c r="M106" s="356"/>
      <c r="N106" s="356"/>
    </row>
    <row r="107" spans="3:19" ht="36.75" hidden="1" customHeight="1" outlineLevel="1">
      <c r="C107" s="369"/>
      <c r="D107" s="368"/>
      <c r="E107" s="356" t="s">
        <v>296</v>
      </c>
      <c r="F107" s="356"/>
      <c r="G107" s="356"/>
      <c r="H107" s="356"/>
      <c r="I107" s="49"/>
      <c r="J107" s="356" t="s">
        <v>296</v>
      </c>
      <c r="K107" s="356"/>
      <c r="L107" s="356"/>
      <c r="M107" s="356"/>
      <c r="N107" s="356"/>
    </row>
    <row r="108" spans="3:19" ht="36.75" hidden="1" customHeight="1" outlineLevel="1">
      <c r="C108" s="369"/>
      <c r="D108" s="368"/>
      <c r="E108" s="356" t="s">
        <v>296</v>
      </c>
      <c r="F108" s="356"/>
      <c r="G108" s="356"/>
      <c r="H108" s="356"/>
      <c r="I108" s="49"/>
      <c r="J108" s="356" t="s">
        <v>296</v>
      </c>
      <c r="K108" s="356"/>
      <c r="L108" s="356"/>
      <c r="M108" s="356"/>
      <c r="N108" s="356"/>
    </row>
    <row r="109" spans="3:19" ht="33" customHeight="1" collapsed="1">
      <c r="C109" s="369"/>
      <c r="D109" s="51" t="s">
        <v>297</v>
      </c>
      <c r="E109" s="356">
        <v>300</v>
      </c>
      <c r="F109" s="356"/>
      <c r="G109" s="356"/>
      <c r="H109" s="356"/>
      <c r="I109" s="356"/>
      <c r="J109" s="356"/>
      <c r="K109" s="356"/>
      <c r="L109" s="356"/>
      <c r="M109" s="356"/>
      <c r="N109" s="356"/>
    </row>
    <row r="110" spans="3:19" ht="35.25" customHeight="1">
      <c r="C110" s="369"/>
      <c r="D110" s="51" t="s">
        <v>298</v>
      </c>
      <c r="E110" s="356">
        <v>5</v>
      </c>
      <c r="F110" s="356"/>
      <c r="G110" s="356"/>
      <c r="H110" s="356"/>
      <c r="I110" s="356"/>
      <c r="J110" s="356"/>
      <c r="K110" s="356"/>
      <c r="L110" s="356"/>
      <c r="M110" s="356"/>
      <c r="N110" s="356"/>
    </row>
    <row r="111" spans="3:19" ht="21.75" customHeight="1">
      <c r="C111" s="369"/>
      <c r="D111" s="368" t="s">
        <v>299</v>
      </c>
      <c r="E111" s="368"/>
      <c r="F111" s="368"/>
      <c r="G111" s="368"/>
      <c r="H111" s="368"/>
      <c r="I111" s="368"/>
      <c r="J111" s="368"/>
      <c r="K111" s="368"/>
      <c r="L111" s="368"/>
      <c r="M111" s="368"/>
      <c r="N111" s="368"/>
    </row>
    <row r="112" spans="3:19" ht="80.25" customHeight="1">
      <c r="C112" s="369"/>
      <c r="D112" s="51" t="s">
        <v>300</v>
      </c>
      <c r="E112" s="368" t="s">
        <v>301</v>
      </c>
      <c r="F112" s="368"/>
      <c r="G112" s="368"/>
      <c r="H112" s="368"/>
      <c r="I112" s="368"/>
      <c r="J112" s="368"/>
      <c r="K112" s="368"/>
      <c r="L112" s="368"/>
      <c r="M112" s="368"/>
      <c r="N112" s="368"/>
    </row>
    <row r="113" spans="3:14" ht="35.25" customHeight="1">
      <c r="C113" s="369"/>
      <c r="D113" s="51" t="s">
        <v>302</v>
      </c>
      <c r="E113" s="387">
        <f>E100</f>
        <v>2.7030000000000003</v>
      </c>
      <c r="F113" s="387"/>
      <c r="G113" s="387"/>
      <c r="H113" s="387"/>
      <c r="I113" s="387"/>
      <c r="J113" s="387"/>
      <c r="K113" s="387"/>
      <c r="L113" s="387"/>
      <c r="M113" s="387"/>
      <c r="N113" s="387"/>
    </row>
    <row r="114" spans="3:14" ht="16.5" customHeight="1">
      <c r="C114" s="369"/>
      <c r="D114" s="51" t="s">
        <v>303</v>
      </c>
      <c r="E114" s="368" t="s">
        <v>304</v>
      </c>
      <c r="F114" s="368"/>
      <c r="G114" s="368"/>
      <c r="H114" s="368"/>
      <c r="I114" s="368"/>
      <c r="J114" s="368"/>
      <c r="K114" s="368"/>
      <c r="L114" s="368"/>
      <c r="M114" s="368"/>
      <c r="N114" s="368"/>
    </row>
    <row r="115" spans="3:14" ht="16.5" customHeight="1">
      <c r="C115" s="369"/>
      <c r="D115" s="51" t="s">
        <v>305</v>
      </c>
      <c r="E115" s="387">
        <f>E102+J102</f>
        <v>225000</v>
      </c>
      <c r="F115" s="387"/>
      <c r="G115" s="387"/>
      <c r="H115" s="387"/>
      <c r="I115" s="387"/>
      <c r="J115" s="387"/>
      <c r="K115" s="387"/>
      <c r="L115" s="387"/>
      <c r="M115" s="387"/>
      <c r="N115" s="387"/>
    </row>
    <row r="116" spans="3:14" ht="18" customHeight="1">
      <c r="C116" s="369"/>
      <c r="D116" s="51" t="s">
        <v>306</v>
      </c>
      <c r="E116" s="368">
        <f>E109</f>
        <v>300</v>
      </c>
      <c r="F116" s="368"/>
      <c r="G116" s="368"/>
      <c r="H116" s="368"/>
      <c r="I116" s="368"/>
      <c r="J116" s="368"/>
      <c r="K116" s="368"/>
      <c r="L116" s="368"/>
      <c r="M116" s="368"/>
      <c r="N116" s="368"/>
    </row>
    <row r="117" spans="3:14" ht="18" customHeight="1">
      <c r="C117" s="369"/>
      <c r="D117" s="51" t="s">
        <v>307</v>
      </c>
      <c r="E117" s="388">
        <v>6</v>
      </c>
      <c r="F117" s="388"/>
      <c r="G117" s="388"/>
      <c r="H117" s="388"/>
      <c r="I117" s="388"/>
      <c r="J117" s="388"/>
      <c r="K117" s="388"/>
      <c r="L117" s="388"/>
      <c r="M117" s="388"/>
      <c r="N117" s="388"/>
    </row>
    <row r="118" spans="3:14" ht="17.25" customHeight="1">
      <c r="C118" s="369"/>
      <c r="D118" s="51" t="s">
        <v>308</v>
      </c>
      <c r="E118" s="388" t="s">
        <v>309</v>
      </c>
      <c r="F118" s="388"/>
      <c r="G118" s="388"/>
      <c r="H118" s="388"/>
      <c r="I118" s="388"/>
      <c r="J118" s="388"/>
      <c r="K118" s="388"/>
      <c r="L118" s="388"/>
      <c r="M118" s="388"/>
      <c r="N118" s="388"/>
    </row>
    <row r="119" spans="3:14" ht="33" customHeight="1">
      <c r="C119" s="369">
        <v>5</v>
      </c>
      <c r="D119" s="370" t="s">
        <v>310</v>
      </c>
      <c r="E119" s="370"/>
      <c r="F119" s="370"/>
      <c r="G119" s="370"/>
      <c r="H119" s="370"/>
      <c r="I119" s="370"/>
      <c r="J119" s="370"/>
      <c r="K119" s="370"/>
      <c r="L119" s="370"/>
      <c r="M119" s="370"/>
      <c r="N119" s="370"/>
    </row>
    <row r="120" spans="3:14" ht="50.25" customHeight="1">
      <c r="C120" s="369"/>
      <c r="D120" s="51" t="s">
        <v>311</v>
      </c>
      <c r="E120" s="50" t="s">
        <v>293</v>
      </c>
      <c r="F120" s="50" t="s">
        <v>312</v>
      </c>
      <c r="G120" s="50"/>
      <c r="H120" s="50"/>
      <c r="I120" s="50"/>
      <c r="J120" s="50"/>
      <c r="K120" s="50"/>
      <c r="L120" s="50"/>
      <c r="M120" s="50"/>
      <c r="N120" s="50"/>
    </row>
    <row r="121" spans="3:14" ht="15">
      <c r="C121" s="369"/>
      <c r="D121" s="51" t="s">
        <v>313</v>
      </c>
      <c r="E121" s="50" t="s">
        <v>314</v>
      </c>
      <c r="F121" s="50" t="s">
        <v>314</v>
      </c>
      <c r="G121" s="50"/>
      <c r="H121" s="50"/>
      <c r="I121" s="50"/>
      <c r="J121" s="50"/>
      <c r="K121" s="50"/>
      <c r="L121" s="50"/>
      <c r="M121" s="50"/>
      <c r="N121" s="50"/>
    </row>
    <row r="122" spans="3:14" ht="35.25" customHeight="1">
      <c r="C122" s="369"/>
      <c r="D122" s="51" t="s">
        <v>315</v>
      </c>
      <c r="E122" s="389" t="s">
        <v>316</v>
      </c>
      <c r="F122" s="390"/>
      <c r="G122" s="390"/>
      <c r="H122" s="390"/>
      <c r="I122" s="390"/>
      <c r="J122" s="390"/>
      <c r="K122" s="390"/>
      <c r="L122" s="390"/>
      <c r="M122" s="390"/>
      <c r="N122" s="391"/>
    </row>
    <row r="123" spans="3:14" ht="28.5" customHeight="1">
      <c r="C123" s="369"/>
      <c r="D123" s="51" t="s">
        <v>317</v>
      </c>
      <c r="E123" s="65">
        <v>1.2</v>
      </c>
      <c r="F123" s="65">
        <v>1</v>
      </c>
      <c r="G123" s="65">
        <v>1</v>
      </c>
      <c r="H123" s="65">
        <v>1</v>
      </c>
      <c r="I123" s="65">
        <v>5.0000000000000001E-3</v>
      </c>
      <c r="J123" s="65">
        <v>5.0000000000000001E-3</v>
      </c>
      <c r="K123" s="65"/>
      <c r="L123" s="65"/>
      <c r="M123" s="65"/>
      <c r="N123" s="65"/>
    </row>
    <row r="124" spans="3:14" ht="28.5" hidden="1" outlineLevel="1">
      <c r="C124" s="369"/>
      <c r="D124" s="51" t="s">
        <v>318</v>
      </c>
      <c r="E124" s="65">
        <v>30</v>
      </c>
      <c r="F124" s="65">
        <f>100/10500</f>
        <v>9.5238095238095247E-3</v>
      </c>
      <c r="G124" s="65">
        <f>500/10500</f>
        <v>4.7619047619047616E-2</v>
      </c>
      <c r="H124" s="65">
        <f>10000/10500</f>
        <v>0.95238095238095233</v>
      </c>
      <c r="I124" s="65">
        <v>0.05</v>
      </c>
      <c r="J124" s="65">
        <v>0.01</v>
      </c>
      <c r="K124" s="65"/>
      <c r="L124" s="65"/>
      <c r="M124" s="65"/>
      <c r="N124" s="65"/>
    </row>
    <row r="125" spans="3:14" ht="30" collapsed="1">
      <c r="C125" s="369"/>
      <c r="D125" s="51" t="s">
        <v>319</v>
      </c>
      <c r="E125" s="50" t="s">
        <v>320</v>
      </c>
      <c r="F125" s="50"/>
      <c r="G125" s="50" t="s">
        <v>321</v>
      </c>
      <c r="H125" s="50" t="s">
        <v>322</v>
      </c>
      <c r="I125" s="50"/>
      <c r="J125" s="50" t="s">
        <v>323</v>
      </c>
      <c r="K125" s="50" t="s">
        <v>324</v>
      </c>
      <c r="L125" s="50"/>
      <c r="M125" s="50"/>
      <c r="N125" s="50" t="s">
        <v>324</v>
      </c>
    </row>
    <row r="126" spans="3:14" ht="15">
      <c r="C126" s="369"/>
      <c r="D126" s="51" t="s">
        <v>325</v>
      </c>
      <c r="E126" s="55">
        <f>23*24*265</f>
        <v>146280</v>
      </c>
      <c r="F126" s="55"/>
      <c r="G126" s="55">
        <f>'[39]NPV-IRR-PI-DPP (2)'!D178</f>
        <v>1500</v>
      </c>
      <c r="H126" s="55"/>
      <c r="I126" s="55"/>
      <c r="J126" s="50"/>
      <c r="K126" s="50" t="s">
        <v>326</v>
      </c>
      <c r="L126" s="50"/>
      <c r="M126" s="50"/>
      <c r="N126" s="50" t="s">
        <v>326</v>
      </c>
    </row>
    <row r="127" spans="3:14" ht="15">
      <c r="C127" s="369"/>
      <c r="D127" s="51" t="s">
        <v>327</v>
      </c>
      <c r="E127" s="66">
        <f>450/[39]Input1!I2</f>
        <v>4.2857142857142858E-2</v>
      </c>
      <c r="F127" s="66"/>
      <c r="G127" s="52">
        <f>1800/10500</f>
        <v>0.17142857142857143</v>
      </c>
      <c r="H127" s="52">
        <f>600/10500</f>
        <v>5.7142857142857141E-2</v>
      </c>
      <c r="I127" s="50"/>
      <c r="J127" s="50">
        <v>660</v>
      </c>
      <c r="K127" s="50"/>
      <c r="L127" s="50"/>
      <c r="M127" s="50"/>
      <c r="N127" s="50"/>
    </row>
    <row r="128" spans="3:14" ht="14.25" hidden="1" outlineLevel="1">
      <c r="C128" s="369"/>
      <c r="D128" s="51"/>
      <c r="E128" s="392"/>
      <c r="F128" s="392"/>
      <c r="G128" s="392"/>
      <c r="H128" s="392"/>
      <c r="I128" s="392"/>
      <c r="J128" s="392"/>
      <c r="K128" s="392"/>
      <c r="L128" s="392"/>
      <c r="M128" s="392"/>
      <c r="N128" s="392"/>
    </row>
    <row r="129" spans="3:14" ht="14.25" hidden="1" outlineLevel="1">
      <c r="C129" s="369"/>
      <c r="D129" s="51"/>
      <c r="E129" s="392"/>
      <c r="F129" s="392"/>
      <c r="G129" s="392"/>
      <c r="H129" s="392"/>
      <c r="I129" s="392"/>
      <c r="J129" s="392"/>
      <c r="K129" s="392"/>
      <c r="L129" s="392"/>
      <c r="M129" s="392"/>
      <c r="N129" s="392"/>
    </row>
    <row r="130" spans="3:14" ht="14.25" hidden="1" outlineLevel="1">
      <c r="C130" s="369"/>
      <c r="D130" s="51"/>
      <c r="E130" s="392"/>
      <c r="F130" s="392"/>
      <c r="G130" s="392"/>
      <c r="H130" s="392"/>
      <c r="I130" s="392"/>
      <c r="J130" s="392"/>
      <c r="K130" s="392"/>
      <c r="L130" s="392"/>
      <c r="M130" s="392"/>
      <c r="N130" s="392"/>
    </row>
    <row r="131" spans="3:14" ht="33.75" collapsed="1">
      <c r="C131" s="369">
        <v>6</v>
      </c>
      <c r="D131" s="370" t="s">
        <v>197</v>
      </c>
      <c r="E131" s="370"/>
      <c r="F131" s="370"/>
      <c r="G131" s="370"/>
      <c r="H131" s="370"/>
      <c r="I131" s="370"/>
      <c r="J131" s="370"/>
      <c r="K131" s="370"/>
      <c r="L131" s="370"/>
      <c r="M131" s="370"/>
      <c r="N131" s="370"/>
    </row>
    <row r="132" spans="3:14" ht="25.5" customHeight="1">
      <c r="C132" s="369"/>
      <c r="D132" s="43" t="s">
        <v>328</v>
      </c>
      <c r="E132" s="384" t="str">
        <f>E10</f>
        <v xml:space="preserve">г. Навои и все регионы Узбекистана </v>
      </c>
      <c r="F132" s="385"/>
      <c r="G132" s="385"/>
      <c r="H132" s="385"/>
      <c r="I132" s="385"/>
      <c r="J132" s="385"/>
      <c r="K132" s="385"/>
      <c r="L132" s="385"/>
      <c r="M132" s="385"/>
      <c r="N132" s="386"/>
    </row>
    <row r="133" spans="3:14" ht="53.25" customHeight="1">
      <c r="C133" s="369"/>
      <c r="D133" s="43" t="s">
        <v>329</v>
      </c>
      <c r="E133" s="384" t="s">
        <v>202</v>
      </c>
      <c r="F133" s="385"/>
      <c r="G133" s="385"/>
      <c r="H133" s="385"/>
      <c r="I133" s="385"/>
      <c r="J133" s="385"/>
      <c r="K133" s="385"/>
      <c r="L133" s="385"/>
      <c r="M133" s="385"/>
      <c r="N133" s="386"/>
    </row>
    <row r="134" spans="3:14" ht="18" hidden="1" outlineLevel="1">
      <c r="C134" s="369"/>
      <c r="D134" s="356" t="s">
        <v>330</v>
      </c>
      <c r="E134" s="356"/>
      <c r="F134" s="356"/>
      <c r="G134" s="356"/>
      <c r="H134" s="356"/>
      <c r="I134" s="356"/>
      <c r="J134" s="356"/>
      <c r="K134" s="356"/>
      <c r="L134" s="356"/>
      <c r="M134" s="356"/>
      <c r="N134" s="356"/>
    </row>
    <row r="135" spans="3:14" ht="33.75" customHeight="1" collapsed="1">
      <c r="C135" s="369"/>
      <c r="D135" s="51" t="s">
        <v>331</v>
      </c>
      <c r="E135" s="380" t="str">
        <f>E122</f>
        <v>OOO "Best Technologi-ru" (Месторождения Карманинское (16 км ЮЗ г, Навои) запасы 40 млн. тонн и Азкамарское (12 км ЮВ ж.д.ст. Кызылтепа) запасы 2,6 млн. тонн) и др.</v>
      </c>
      <c r="F135" s="380"/>
      <c r="G135" s="380"/>
      <c r="H135" s="380"/>
      <c r="I135" s="380"/>
      <c r="J135" s="380"/>
      <c r="K135" s="380"/>
      <c r="L135" s="380"/>
      <c r="M135" s="380"/>
      <c r="N135" s="380"/>
    </row>
    <row r="136" spans="3:14" ht="36.75" customHeight="1">
      <c r="C136" s="369"/>
      <c r="D136" s="51" t="s">
        <v>332</v>
      </c>
      <c r="E136" s="380" t="s">
        <v>202</v>
      </c>
      <c r="F136" s="380"/>
      <c r="G136" s="380"/>
      <c r="H136" s="380"/>
      <c r="I136" s="380"/>
      <c r="J136" s="380"/>
      <c r="K136" s="380"/>
      <c r="L136" s="380"/>
      <c r="M136" s="380"/>
      <c r="N136" s="380"/>
    </row>
    <row r="137" spans="3:14" ht="22.5" customHeight="1">
      <c r="C137" s="369"/>
      <c r="D137" s="51" t="s">
        <v>333</v>
      </c>
      <c r="E137" s="380" t="s">
        <v>202</v>
      </c>
      <c r="F137" s="380"/>
      <c r="G137" s="380"/>
      <c r="H137" s="380"/>
      <c r="I137" s="380"/>
      <c r="J137" s="380"/>
      <c r="K137" s="380"/>
      <c r="L137" s="380"/>
      <c r="M137" s="380"/>
      <c r="N137" s="380"/>
    </row>
    <row r="138" spans="3:14" ht="15" hidden="1" customHeight="1" outlineLevel="1">
      <c r="C138" s="369"/>
      <c r="D138" s="51" t="s">
        <v>334</v>
      </c>
      <c r="E138" s="380" t="s">
        <v>202</v>
      </c>
      <c r="F138" s="380"/>
      <c r="G138" s="380"/>
      <c r="H138" s="380"/>
      <c r="I138" s="380"/>
      <c r="J138" s="380"/>
      <c r="K138" s="380"/>
      <c r="L138" s="380"/>
      <c r="M138" s="380"/>
      <c r="N138" s="380"/>
    </row>
    <row r="139" spans="3:14" ht="15" hidden="1" outlineLevel="1">
      <c r="C139" s="369"/>
      <c r="D139" s="51" t="s">
        <v>335</v>
      </c>
      <c r="E139" s="380" t="s">
        <v>202</v>
      </c>
      <c r="F139" s="380"/>
      <c r="G139" s="380"/>
      <c r="H139" s="380"/>
      <c r="I139" s="380"/>
      <c r="J139" s="380"/>
      <c r="K139" s="380"/>
      <c r="L139" s="380"/>
      <c r="M139" s="380"/>
      <c r="N139" s="380"/>
    </row>
    <row r="140" spans="3:14" ht="15" hidden="1" outlineLevel="1">
      <c r="C140" s="369"/>
      <c r="D140" s="51" t="s">
        <v>335</v>
      </c>
      <c r="E140" s="380" t="s">
        <v>202</v>
      </c>
      <c r="F140" s="380"/>
      <c r="G140" s="380"/>
      <c r="H140" s="380"/>
      <c r="I140" s="380"/>
      <c r="J140" s="380"/>
      <c r="K140" s="380"/>
      <c r="L140" s="380"/>
      <c r="M140" s="380"/>
      <c r="N140" s="380"/>
    </row>
    <row r="141" spans="3:14" ht="15" collapsed="1">
      <c r="C141" s="369"/>
      <c r="D141" s="51" t="s">
        <v>335</v>
      </c>
      <c r="E141" s="380">
        <f>H132</f>
        <v>0</v>
      </c>
      <c r="F141" s="380"/>
      <c r="G141" s="380"/>
      <c r="H141" s="380"/>
      <c r="I141" s="380"/>
      <c r="J141" s="380"/>
      <c r="K141" s="380"/>
      <c r="L141" s="380"/>
      <c r="M141" s="380"/>
      <c r="N141" s="380"/>
    </row>
    <row r="142" spans="3:14" ht="15">
      <c r="C142" s="369"/>
      <c r="D142" s="51" t="s">
        <v>335</v>
      </c>
      <c r="E142" s="380" t="s">
        <v>202</v>
      </c>
      <c r="F142" s="380"/>
      <c r="G142" s="380"/>
      <c r="H142" s="380"/>
      <c r="I142" s="380"/>
      <c r="J142" s="380"/>
      <c r="K142" s="380"/>
      <c r="L142" s="380"/>
      <c r="M142" s="380"/>
      <c r="N142" s="380"/>
    </row>
    <row r="143" spans="3:14" ht="15">
      <c r="C143" s="369"/>
      <c r="D143" s="46" t="s">
        <v>336</v>
      </c>
      <c r="E143" s="380" t="s">
        <v>202</v>
      </c>
      <c r="F143" s="380"/>
      <c r="G143" s="380"/>
      <c r="H143" s="380"/>
      <c r="I143" s="380"/>
      <c r="J143" s="380"/>
      <c r="K143" s="380"/>
      <c r="L143" s="380"/>
      <c r="M143" s="380"/>
      <c r="N143" s="380"/>
    </row>
    <row r="144" spans="3:14" ht="15" hidden="1" outlineLevel="1">
      <c r="C144" s="369"/>
      <c r="D144" s="46"/>
      <c r="E144" s="380" t="s">
        <v>202</v>
      </c>
      <c r="F144" s="380"/>
      <c r="G144" s="380"/>
      <c r="H144" s="380"/>
      <c r="I144" s="380"/>
      <c r="J144" s="380"/>
      <c r="K144" s="380"/>
      <c r="L144" s="380"/>
      <c r="M144" s="380"/>
      <c r="N144" s="380"/>
    </row>
    <row r="145" spans="3:14" ht="15" hidden="1" outlineLevel="1">
      <c r="C145" s="369"/>
      <c r="D145" s="46" t="s">
        <v>337</v>
      </c>
      <c r="E145" s="380" t="s">
        <v>202</v>
      </c>
      <c r="F145" s="380"/>
      <c r="G145" s="380"/>
      <c r="H145" s="380"/>
      <c r="I145" s="380"/>
      <c r="J145" s="380"/>
      <c r="K145" s="380"/>
      <c r="L145" s="380"/>
      <c r="M145" s="380"/>
      <c r="N145" s="380"/>
    </row>
    <row r="146" spans="3:14" ht="15" hidden="1" outlineLevel="1">
      <c r="C146" s="369"/>
      <c r="D146" s="46"/>
      <c r="E146" s="380" t="s">
        <v>202</v>
      </c>
      <c r="F146" s="380"/>
      <c r="G146" s="380"/>
      <c r="H146" s="380"/>
      <c r="I146" s="380"/>
      <c r="J146" s="380"/>
      <c r="K146" s="380"/>
      <c r="L146" s="380"/>
      <c r="M146" s="380"/>
      <c r="N146" s="380"/>
    </row>
    <row r="147" spans="3:14" ht="15" collapsed="1">
      <c r="C147" s="369"/>
      <c r="D147" s="46" t="s">
        <v>338</v>
      </c>
      <c r="E147" s="383">
        <f>SUM(E148:N151)</f>
        <v>4.4999999999999998E-2</v>
      </c>
      <c r="F147" s="383"/>
      <c r="G147" s="383"/>
      <c r="H147" s="383"/>
      <c r="I147" s="383"/>
      <c r="J147" s="383"/>
      <c r="K147" s="383"/>
      <c r="L147" s="383"/>
      <c r="M147" s="383"/>
      <c r="N147" s="383"/>
    </row>
    <row r="148" spans="3:14" ht="15">
      <c r="C148" s="369"/>
      <c r="D148" s="67" t="s">
        <v>339</v>
      </c>
      <c r="E148" s="380">
        <f>E116/10000</f>
        <v>0.03</v>
      </c>
      <c r="F148" s="380"/>
      <c r="G148" s="380"/>
      <c r="H148" s="380"/>
      <c r="I148" s="380"/>
      <c r="J148" s="380"/>
      <c r="K148" s="380"/>
      <c r="L148" s="380"/>
      <c r="M148" s="380"/>
      <c r="N148" s="380"/>
    </row>
    <row r="149" spans="3:14" ht="15">
      <c r="C149" s="369"/>
      <c r="D149" s="67" t="s">
        <v>340</v>
      </c>
      <c r="E149" s="380">
        <f>E148/2</f>
        <v>1.4999999999999999E-2</v>
      </c>
      <c r="F149" s="380"/>
      <c r="G149" s="380"/>
      <c r="H149" s="380"/>
      <c r="I149" s="380"/>
      <c r="J149" s="380"/>
      <c r="K149" s="380"/>
      <c r="L149" s="380"/>
      <c r="M149" s="380"/>
      <c r="N149" s="380"/>
    </row>
    <row r="150" spans="3:14" ht="15" hidden="1" customHeight="1" outlineLevel="1">
      <c r="C150" s="369"/>
      <c r="D150" s="67" t="s">
        <v>341</v>
      </c>
      <c r="E150" s="380" t="s">
        <v>342</v>
      </c>
      <c r="F150" s="380"/>
      <c r="G150" s="380"/>
      <c r="H150" s="380"/>
      <c r="I150" s="380"/>
      <c r="J150" s="380"/>
      <c r="K150" s="380"/>
      <c r="L150" s="380"/>
      <c r="M150" s="380"/>
      <c r="N150" s="380"/>
    </row>
    <row r="151" spans="3:14" ht="15" hidden="1" customHeight="1" outlineLevel="1">
      <c r="C151" s="369"/>
      <c r="D151" s="67" t="s">
        <v>343</v>
      </c>
      <c r="E151" s="380" t="s">
        <v>342</v>
      </c>
      <c r="F151" s="380"/>
      <c r="G151" s="380"/>
      <c r="H151" s="380"/>
      <c r="I151" s="380"/>
      <c r="J151" s="380"/>
      <c r="K151" s="380"/>
      <c r="L151" s="380"/>
      <c r="M151" s="380"/>
      <c r="N151" s="380"/>
    </row>
    <row r="152" spans="3:14" ht="15" hidden="1" customHeight="1" outlineLevel="1">
      <c r="C152" s="369"/>
      <c r="D152" s="67" t="s">
        <v>344</v>
      </c>
      <c r="E152" s="380"/>
      <c r="F152" s="380"/>
      <c r="G152" s="380"/>
      <c r="H152" s="380"/>
      <c r="I152" s="380"/>
      <c r="J152" s="380"/>
      <c r="K152" s="380"/>
      <c r="L152" s="380"/>
      <c r="M152" s="380"/>
      <c r="N152" s="380"/>
    </row>
    <row r="153" spans="3:14" ht="15" hidden="1" customHeight="1" outlineLevel="1">
      <c r="C153" s="369"/>
      <c r="D153" s="67"/>
      <c r="E153" s="380"/>
      <c r="F153" s="380"/>
      <c r="G153" s="380"/>
      <c r="H153" s="380"/>
      <c r="I153" s="380"/>
      <c r="J153" s="380"/>
      <c r="K153" s="380"/>
      <c r="L153" s="380"/>
      <c r="M153" s="380"/>
      <c r="N153" s="380"/>
    </row>
    <row r="154" spans="3:14" ht="15" hidden="1" customHeight="1" outlineLevel="1">
      <c r="C154" s="369"/>
      <c r="D154" s="67" t="s">
        <v>345</v>
      </c>
      <c r="E154" s="380">
        <v>500</v>
      </c>
      <c r="F154" s="380"/>
      <c r="G154" s="380"/>
      <c r="H154" s="380"/>
      <c r="I154" s="380"/>
      <c r="J154" s="380"/>
      <c r="K154" s="380"/>
      <c r="L154" s="380"/>
      <c r="M154" s="380"/>
      <c r="N154" s="380"/>
    </row>
    <row r="155" spans="3:14" ht="33" hidden="1" customHeight="1" outlineLevel="1">
      <c r="C155" s="369"/>
      <c r="D155" s="46" t="s">
        <v>346</v>
      </c>
      <c r="E155" s="377">
        <f>(E148+E149)*1000*E154</f>
        <v>22500</v>
      </c>
      <c r="F155" s="377"/>
      <c r="G155" s="377"/>
      <c r="H155" s="377"/>
      <c r="I155" s="377"/>
      <c r="J155" s="377"/>
      <c r="K155" s="377"/>
      <c r="L155" s="377"/>
      <c r="M155" s="377"/>
      <c r="N155" s="377"/>
    </row>
    <row r="156" spans="3:14" ht="15" hidden="1" customHeight="1" outlineLevel="1">
      <c r="C156" s="369"/>
      <c r="D156" s="67"/>
      <c r="E156" s="380"/>
      <c r="F156" s="380"/>
      <c r="G156" s="380"/>
      <c r="H156" s="380"/>
      <c r="I156" s="380"/>
      <c r="J156" s="380"/>
      <c r="K156" s="380"/>
      <c r="L156" s="380"/>
      <c r="M156" s="380"/>
      <c r="N156" s="380"/>
    </row>
    <row r="157" spans="3:14" ht="15" hidden="1" customHeight="1" outlineLevel="1">
      <c r="C157" s="369"/>
      <c r="D157" s="46" t="s">
        <v>347</v>
      </c>
      <c r="E157" s="377">
        <f>SUM(E158:N170)</f>
        <v>0</v>
      </c>
      <c r="F157" s="377"/>
      <c r="G157" s="377"/>
      <c r="H157" s="377"/>
      <c r="I157" s="377"/>
      <c r="J157" s="377"/>
      <c r="K157" s="377"/>
      <c r="L157" s="377"/>
      <c r="M157" s="377"/>
      <c r="N157" s="377"/>
    </row>
    <row r="158" spans="3:14" ht="15" hidden="1" customHeight="1" outlineLevel="1">
      <c r="C158" s="369"/>
      <c r="D158" s="67" t="s">
        <v>348</v>
      </c>
      <c r="E158" s="379"/>
      <c r="F158" s="379"/>
      <c r="G158" s="379"/>
      <c r="H158" s="379"/>
      <c r="I158" s="379"/>
      <c r="J158" s="379"/>
      <c r="K158" s="379"/>
      <c r="L158" s="379"/>
      <c r="M158" s="379"/>
      <c r="N158" s="379"/>
    </row>
    <row r="159" spans="3:14" ht="15" hidden="1" customHeight="1" outlineLevel="1">
      <c r="C159" s="369"/>
      <c r="D159" s="67" t="s">
        <v>349</v>
      </c>
      <c r="E159" s="379"/>
      <c r="F159" s="379"/>
      <c r="G159" s="379"/>
      <c r="H159" s="379"/>
      <c r="I159" s="379"/>
      <c r="J159" s="379"/>
      <c r="K159" s="379"/>
      <c r="L159" s="379"/>
      <c r="M159" s="379"/>
      <c r="N159" s="379"/>
    </row>
    <row r="160" spans="3:14" ht="15" hidden="1" customHeight="1" outlineLevel="1">
      <c r="C160" s="369"/>
      <c r="D160" s="67" t="s">
        <v>350</v>
      </c>
      <c r="E160" s="379"/>
      <c r="F160" s="379"/>
      <c r="G160" s="379"/>
      <c r="H160" s="379"/>
      <c r="I160" s="379"/>
      <c r="J160" s="379"/>
      <c r="K160" s="379"/>
      <c r="L160" s="379"/>
      <c r="M160" s="379"/>
      <c r="N160" s="379"/>
    </row>
    <row r="161" spans="3:14" ht="15" hidden="1" customHeight="1" outlineLevel="1">
      <c r="C161" s="369"/>
      <c r="D161" s="67" t="s">
        <v>351</v>
      </c>
      <c r="E161" s="379"/>
      <c r="F161" s="379"/>
      <c r="G161" s="379"/>
      <c r="H161" s="379"/>
      <c r="I161" s="379"/>
      <c r="J161" s="379"/>
      <c r="K161" s="379"/>
      <c r="L161" s="379"/>
      <c r="M161" s="379"/>
      <c r="N161" s="379"/>
    </row>
    <row r="162" spans="3:14" ht="15" hidden="1" customHeight="1" outlineLevel="1">
      <c r="C162" s="369"/>
      <c r="D162" s="67" t="s">
        <v>352</v>
      </c>
      <c r="E162" s="379"/>
      <c r="F162" s="379"/>
      <c r="G162" s="379"/>
      <c r="H162" s="379"/>
      <c r="I162" s="379"/>
      <c r="J162" s="379"/>
      <c r="K162" s="379"/>
      <c r="L162" s="379"/>
      <c r="M162" s="379"/>
      <c r="N162" s="379"/>
    </row>
    <row r="163" spans="3:14" ht="15" hidden="1" customHeight="1" outlineLevel="1">
      <c r="C163" s="369"/>
      <c r="D163" s="67" t="s">
        <v>353</v>
      </c>
      <c r="E163" s="379"/>
      <c r="F163" s="379"/>
      <c r="G163" s="379"/>
      <c r="H163" s="379"/>
      <c r="I163" s="379"/>
      <c r="J163" s="379"/>
      <c r="K163" s="379"/>
      <c r="L163" s="379"/>
      <c r="M163" s="379"/>
      <c r="N163" s="379"/>
    </row>
    <row r="164" spans="3:14" ht="15" hidden="1" customHeight="1" outlineLevel="1">
      <c r="C164" s="369"/>
      <c r="D164" s="67" t="s">
        <v>354</v>
      </c>
      <c r="E164" s="379"/>
      <c r="F164" s="379"/>
      <c r="G164" s="379"/>
      <c r="H164" s="379"/>
      <c r="I164" s="379"/>
      <c r="J164" s="379"/>
      <c r="K164" s="379"/>
      <c r="L164" s="379"/>
      <c r="M164" s="379"/>
      <c r="N164" s="379"/>
    </row>
    <row r="165" spans="3:14" ht="15" hidden="1" customHeight="1" outlineLevel="1">
      <c r="C165" s="369"/>
      <c r="D165" s="67" t="s">
        <v>355</v>
      </c>
      <c r="E165" s="379"/>
      <c r="F165" s="379"/>
      <c r="G165" s="379"/>
      <c r="H165" s="379"/>
      <c r="I165" s="379"/>
      <c r="J165" s="379"/>
      <c r="K165" s="379"/>
      <c r="L165" s="379"/>
      <c r="M165" s="379"/>
      <c r="N165" s="379"/>
    </row>
    <row r="166" spans="3:14" ht="15" hidden="1" customHeight="1" outlineLevel="1">
      <c r="C166" s="369"/>
      <c r="D166" s="67" t="s">
        <v>356</v>
      </c>
      <c r="E166" s="379"/>
      <c r="F166" s="379"/>
      <c r="G166" s="379"/>
      <c r="H166" s="379"/>
      <c r="I166" s="379"/>
      <c r="J166" s="379"/>
      <c r="K166" s="379"/>
      <c r="L166" s="379"/>
      <c r="M166" s="379"/>
      <c r="N166" s="379"/>
    </row>
    <row r="167" spans="3:14" ht="15" hidden="1" customHeight="1" outlineLevel="1">
      <c r="C167" s="369"/>
      <c r="D167" s="67" t="s">
        <v>357</v>
      </c>
      <c r="E167" s="379"/>
      <c r="F167" s="379"/>
      <c r="G167" s="379"/>
      <c r="H167" s="379"/>
      <c r="I167" s="379"/>
      <c r="J167" s="379"/>
      <c r="K167" s="379"/>
      <c r="L167" s="379"/>
      <c r="M167" s="379"/>
      <c r="N167" s="379"/>
    </row>
    <row r="168" spans="3:14" ht="15" hidden="1" customHeight="1" outlineLevel="1">
      <c r="C168" s="369"/>
      <c r="D168" s="67" t="s">
        <v>358</v>
      </c>
      <c r="E168" s="379"/>
      <c r="F168" s="379"/>
      <c r="G168" s="379"/>
      <c r="H168" s="379"/>
      <c r="I168" s="379"/>
      <c r="J168" s="379"/>
      <c r="K168" s="379"/>
      <c r="L168" s="379"/>
      <c r="M168" s="379"/>
      <c r="N168" s="379"/>
    </row>
    <row r="169" spans="3:14" ht="15" hidden="1" customHeight="1" outlineLevel="1">
      <c r="C169" s="369"/>
      <c r="D169" s="67" t="s">
        <v>359</v>
      </c>
      <c r="E169" s="379"/>
      <c r="F169" s="379"/>
      <c r="G169" s="379"/>
      <c r="H169" s="379"/>
      <c r="I169" s="379"/>
      <c r="J169" s="379"/>
      <c r="K169" s="379"/>
      <c r="L169" s="379"/>
      <c r="M169" s="379"/>
      <c r="N169" s="379"/>
    </row>
    <row r="170" spans="3:14" ht="15" hidden="1" customHeight="1" outlineLevel="1">
      <c r="C170" s="369"/>
      <c r="D170" s="67" t="s">
        <v>360</v>
      </c>
      <c r="E170" s="379"/>
      <c r="F170" s="379"/>
      <c r="G170" s="379"/>
      <c r="H170" s="379"/>
      <c r="I170" s="379"/>
      <c r="J170" s="379"/>
      <c r="K170" s="379"/>
      <c r="L170" s="379"/>
      <c r="M170" s="379"/>
      <c r="N170" s="379"/>
    </row>
    <row r="171" spans="3:14" ht="15" hidden="1" customHeight="1" outlineLevel="1">
      <c r="C171" s="369"/>
      <c r="D171" s="46" t="s">
        <v>361</v>
      </c>
      <c r="E171" s="380"/>
      <c r="F171" s="380"/>
      <c r="G171" s="380"/>
      <c r="H171" s="380"/>
      <c r="I171" s="380"/>
      <c r="J171" s="380"/>
      <c r="K171" s="380"/>
      <c r="L171" s="380"/>
      <c r="M171" s="380"/>
      <c r="N171" s="380"/>
    </row>
    <row r="172" spans="3:14" ht="15" hidden="1" customHeight="1" outlineLevel="1">
      <c r="C172" s="369"/>
      <c r="D172" s="67"/>
      <c r="E172" s="380"/>
      <c r="F172" s="380"/>
      <c r="G172" s="380"/>
      <c r="H172" s="380"/>
      <c r="I172" s="380"/>
      <c r="J172" s="380"/>
      <c r="K172" s="380"/>
      <c r="L172" s="380"/>
      <c r="M172" s="380"/>
      <c r="N172" s="380"/>
    </row>
    <row r="173" spans="3:14" ht="15" hidden="1" customHeight="1" outlineLevel="1">
      <c r="C173" s="369"/>
      <c r="D173" s="67"/>
      <c r="E173" s="380"/>
      <c r="F173" s="380"/>
      <c r="G173" s="380"/>
      <c r="H173" s="380"/>
      <c r="I173" s="380"/>
      <c r="J173" s="380"/>
      <c r="K173" s="380"/>
      <c r="L173" s="380"/>
      <c r="M173" s="380"/>
      <c r="N173" s="380"/>
    </row>
    <row r="174" spans="3:14" ht="33.75" hidden="1" customHeight="1" outlineLevel="1">
      <c r="C174" s="369"/>
      <c r="D174" s="46" t="s">
        <v>362</v>
      </c>
      <c r="E174" s="381">
        <f>MAX(E155,E157)</f>
        <v>22500</v>
      </c>
      <c r="F174" s="356"/>
      <c r="G174" s="356"/>
      <c r="H174" s="356"/>
      <c r="I174" s="356"/>
      <c r="J174" s="356"/>
      <c r="K174" s="356"/>
      <c r="L174" s="356"/>
      <c r="M174" s="356"/>
      <c r="N174" s="356"/>
    </row>
    <row r="175" spans="3:14" ht="33.75" collapsed="1">
      <c r="C175" s="369">
        <v>7</v>
      </c>
      <c r="D175" s="370" t="s">
        <v>363</v>
      </c>
      <c r="E175" s="370"/>
      <c r="F175" s="370"/>
      <c r="G175" s="370"/>
      <c r="H175" s="370"/>
      <c r="I175" s="370"/>
      <c r="J175" s="370"/>
      <c r="K175" s="370"/>
      <c r="L175" s="370"/>
      <c r="M175" s="370"/>
      <c r="N175" s="370"/>
    </row>
    <row r="176" spans="3:14" s="68" customFormat="1" ht="18" collapsed="1">
      <c r="C176" s="369"/>
      <c r="D176" s="50" t="s">
        <v>364</v>
      </c>
      <c r="E176" s="377">
        <f>'[39]Project Cost (2)'!F18</f>
        <v>374760.75</v>
      </c>
      <c r="F176" s="377"/>
      <c r="G176" s="377"/>
      <c r="H176" s="377"/>
      <c r="I176" s="377"/>
      <c r="J176" s="377"/>
      <c r="K176" s="377"/>
      <c r="L176" s="377"/>
      <c r="M176" s="377"/>
      <c r="N176" s="377"/>
    </row>
    <row r="177" spans="3:14" s="68" customFormat="1" ht="57.75" customHeight="1">
      <c r="C177" s="369"/>
      <c r="D177" s="50" t="str">
        <f>'[39]Project Cost (2)'!C6</f>
        <v>Показатели</v>
      </c>
      <c r="E177" s="69" t="str">
        <f>'[39]Project Cost (2)'!D6</f>
        <v>Затраты в национальной валюте</v>
      </c>
      <c r="F177" s="69" t="str">
        <f>'[39]Project Cost (2)'!E6</f>
        <v>Затраты в СКВ</v>
      </c>
      <c r="G177" s="69" t="str">
        <f>'[39]Project Cost (2)'!F6</f>
        <v xml:space="preserve">Всего </v>
      </c>
      <c r="H177" s="69" t="str">
        <f>'[39]Project Cost (2)'!G6</f>
        <v xml:space="preserve">Структура </v>
      </c>
      <c r="I177" s="382"/>
      <c r="J177" s="382"/>
      <c r="K177" s="69" t="str">
        <f>'[39]Project Cost (2)'!J6</f>
        <v xml:space="preserve">Займ / кредит </v>
      </c>
      <c r="L177" s="69" t="str">
        <f>'[39]Project Cost (2)'!L7</f>
        <v>Местный инвестор</v>
      </c>
      <c r="M177" s="69" t="str">
        <f>'[39]Project Cost (2)'!M7</f>
        <v>Иностранный инвестор</v>
      </c>
      <c r="N177" s="377"/>
    </row>
    <row r="178" spans="3:14" s="68" customFormat="1" ht="18" customHeight="1">
      <c r="C178" s="369"/>
      <c r="D178" s="67" t="str">
        <f>'[39]Project Cost (2)'!C8</f>
        <v>Проектирование</v>
      </c>
      <c r="E178" s="55">
        <f>'[39]Project Cost (2)'!D8</f>
        <v>1125</v>
      </c>
      <c r="F178" s="55">
        <f>'[39]Project Cost (2)'!E8</f>
        <v>0</v>
      </c>
      <c r="G178" s="55">
        <f>'[39]Project Cost (2)'!F8</f>
        <v>1125</v>
      </c>
      <c r="H178" s="70">
        <f>G178/$G$188</f>
        <v>3.0019152219115798E-3</v>
      </c>
      <c r="I178" s="382"/>
      <c r="J178" s="382"/>
      <c r="K178" s="55">
        <f>'[39]Project Cost (2)'!J8+'[39]Project Cost (2)'!K8</f>
        <v>0</v>
      </c>
      <c r="L178" s="55">
        <f>'[39]Project Cost (2)'!L8</f>
        <v>1125</v>
      </c>
      <c r="M178" s="55">
        <f>'[39]Project Cost (2)'!M8</f>
        <v>0</v>
      </c>
      <c r="N178" s="377"/>
    </row>
    <row r="179" spans="3:14" s="68" customFormat="1" ht="30" customHeight="1">
      <c r="C179" s="369"/>
      <c r="D179" s="67" t="str">
        <f>'[39]Project Cost (2)'!C9</f>
        <v>Здания, сооружения, земля</v>
      </c>
      <c r="E179" s="55">
        <f>'[39]Project Cost (2)'!D9</f>
        <v>22500</v>
      </c>
      <c r="F179" s="55">
        <f>'[39]Project Cost (2)'!E9</f>
        <v>0</v>
      </c>
      <c r="G179" s="55">
        <f>'[39]Project Cost (2)'!F9</f>
        <v>22500</v>
      </c>
      <c r="H179" s="70">
        <f t="shared" ref="H179:H188" si="1">G179/$G$188</f>
        <v>6.0038304438231591E-2</v>
      </c>
      <c r="I179" s="382"/>
      <c r="J179" s="382"/>
      <c r="K179" s="55">
        <f>'[39]Project Cost (2)'!J9+'[39]Project Cost (2)'!K9</f>
        <v>0</v>
      </c>
      <c r="L179" s="55">
        <f>'[39]Project Cost (2)'!L9</f>
        <v>22500</v>
      </c>
      <c r="M179" s="55">
        <f>'[39]Project Cost (2)'!M9</f>
        <v>0</v>
      </c>
      <c r="N179" s="377"/>
    </row>
    <row r="180" spans="3:14" s="68" customFormat="1" ht="30" customHeight="1">
      <c r="C180" s="369"/>
      <c r="D180" s="67" t="str">
        <f>'[39]Project Cost (2)'!C10</f>
        <v>Основное оборудование</v>
      </c>
      <c r="E180" s="55">
        <f>'[39]Project Cost (2)'!D10</f>
        <v>0</v>
      </c>
      <c r="F180" s="55">
        <f>'[39]Project Cost (2)'!E10</f>
        <v>225000</v>
      </c>
      <c r="G180" s="55">
        <f>'[39]Project Cost (2)'!F10</f>
        <v>225000</v>
      </c>
      <c r="H180" s="70">
        <f t="shared" si="1"/>
        <v>0.60038304438231593</v>
      </c>
      <c r="I180" s="382"/>
      <c r="J180" s="382"/>
      <c r="K180" s="55">
        <f>'[39]Project Cost (2)'!J10+'[39]Project Cost (2)'!K10</f>
        <v>0</v>
      </c>
      <c r="L180" s="55">
        <f>'[39]Project Cost (2)'!L10</f>
        <v>0</v>
      </c>
      <c r="M180" s="55">
        <f>'[39]Project Cost (2)'!M10</f>
        <v>225000</v>
      </c>
      <c r="N180" s="377"/>
    </row>
    <row r="181" spans="3:14" s="68" customFormat="1" ht="18" customHeight="1">
      <c r="C181" s="369"/>
      <c r="D181" s="67" t="str">
        <f>'[39]Project Cost (2)'!C11</f>
        <v xml:space="preserve">Вспомогательное оборудование </v>
      </c>
      <c r="E181" s="55">
        <f>'[39]Project Cost (2)'!D11</f>
        <v>22500</v>
      </c>
      <c r="F181" s="55">
        <f>'[39]Project Cost (2)'!E11</f>
        <v>0</v>
      </c>
      <c r="G181" s="55">
        <f>'[39]Project Cost (2)'!F11</f>
        <v>22500</v>
      </c>
      <c r="H181" s="70">
        <f t="shared" si="1"/>
        <v>6.0038304438231591E-2</v>
      </c>
      <c r="I181" s="382"/>
      <c r="J181" s="382"/>
      <c r="K181" s="55">
        <f>'[39]Project Cost (2)'!J11+'[39]Project Cost (2)'!K11</f>
        <v>0</v>
      </c>
      <c r="L181" s="55">
        <f>'[39]Project Cost (2)'!L11</f>
        <v>22500</v>
      </c>
      <c r="M181" s="55">
        <f>'[39]Project Cost (2)'!M11</f>
        <v>0</v>
      </c>
      <c r="N181" s="377"/>
    </row>
    <row r="182" spans="3:14" s="68" customFormat="1" ht="30" customHeight="1">
      <c r="C182" s="369"/>
      <c r="D182" s="67" t="str">
        <f>'[39]Project Cost (2)'!C12</f>
        <v>Транспортные расходы, шеф-монтаж, обучение</v>
      </c>
      <c r="E182" s="55">
        <f>'[39]Project Cost (2)'!D12</f>
        <v>0</v>
      </c>
      <c r="F182" s="55">
        <f>'[39]Project Cost (2)'!E12</f>
        <v>15750.000000000002</v>
      </c>
      <c r="G182" s="55">
        <f>'[39]Project Cost (2)'!F12</f>
        <v>15750.000000000002</v>
      </c>
      <c r="H182" s="70">
        <f t="shared" si="1"/>
        <v>4.2026813106762116E-2</v>
      </c>
      <c r="I182" s="382"/>
      <c r="J182" s="382"/>
      <c r="K182" s="55">
        <f>'[39]Project Cost (2)'!J12+'[39]Project Cost (2)'!K12</f>
        <v>0</v>
      </c>
      <c r="L182" s="55">
        <f>'[39]Project Cost (2)'!L12</f>
        <v>0</v>
      </c>
      <c r="M182" s="55">
        <f>'[39]Project Cost (2)'!M12</f>
        <v>15750.000000000002</v>
      </c>
      <c r="N182" s="377"/>
    </row>
    <row r="183" spans="3:14" s="68" customFormat="1" ht="18" customHeight="1">
      <c r="C183" s="369"/>
      <c r="D183" s="67" t="str">
        <f>'[39]Project Cost (2)'!C13</f>
        <v xml:space="preserve">Прочие фиксированные активы </v>
      </c>
      <c r="E183" s="55">
        <f>'[39]Project Cost (2)'!D13</f>
        <v>2250</v>
      </c>
      <c r="F183" s="55">
        <f>'[39]Project Cost (2)'!E13</f>
        <v>12037.5</v>
      </c>
      <c r="G183" s="55">
        <f>'[39]Project Cost (2)'!F13</f>
        <v>14287.5</v>
      </c>
      <c r="H183" s="70">
        <f t="shared" si="1"/>
        <v>3.8124323318277059E-2</v>
      </c>
      <c r="I183" s="382"/>
      <c r="J183" s="382"/>
      <c r="K183" s="55">
        <f>'[39]Project Cost (2)'!J13+'[39]Project Cost (2)'!K13</f>
        <v>0</v>
      </c>
      <c r="L183" s="55">
        <f>'[39]Project Cost (2)'!L13</f>
        <v>2250</v>
      </c>
      <c r="M183" s="55">
        <f>'[39]Project Cost (2)'!M13</f>
        <v>12037.5</v>
      </c>
      <c r="N183" s="377"/>
    </row>
    <row r="184" spans="3:14" s="68" customFormat="1" ht="18" customHeight="1">
      <c r="C184" s="369"/>
      <c r="D184" s="67" t="str">
        <f>'[39]Project Cost (2)'!C14</f>
        <v>Всего Фиксированные Активы</v>
      </c>
      <c r="E184" s="55">
        <f>'[39]Project Cost (2)'!D14</f>
        <v>48375</v>
      </c>
      <c r="F184" s="55">
        <f>'[39]Project Cost (2)'!E14</f>
        <v>252787.5</v>
      </c>
      <c r="G184" s="55">
        <f>'[39]Project Cost (2)'!F14</f>
        <v>301162.5</v>
      </c>
      <c r="H184" s="70">
        <f t="shared" si="1"/>
        <v>0.80361270490572989</v>
      </c>
      <c r="I184" s="382"/>
      <c r="J184" s="382"/>
      <c r="K184" s="55">
        <f>'[39]Project Cost (2)'!J14+'[39]Project Cost (2)'!K14</f>
        <v>0</v>
      </c>
      <c r="L184" s="55">
        <f>'[39]Project Cost (2)'!L14</f>
        <v>48375</v>
      </c>
      <c r="M184" s="55">
        <f>'[39]Project Cost (2)'!M14</f>
        <v>252787.5</v>
      </c>
      <c r="N184" s="377"/>
    </row>
    <row r="185" spans="3:14" s="68" customFormat="1" ht="18" customHeight="1">
      <c r="C185" s="369"/>
      <c r="D185" s="67" t="str">
        <f>'[39]Project Cost (2)'!C15</f>
        <v>структура</v>
      </c>
      <c r="E185" s="70">
        <f>'[39]Project Cost (2)'!D15</f>
        <v>0.16062756817332835</v>
      </c>
      <c r="F185" s="70">
        <f>'[39]Project Cost (2)'!E15</f>
        <v>0.83937243182667165</v>
      </c>
      <c r="G185" s="70">
        <f>'[39]Project Cost (2)'!F15</f>
        <v>1</v>
      </c>
      <c r="H185" s="70">
        <f t="shared" si="1"/>
        <v>2.6683690861436263E-6</v>
      </c>
      <c r="I185" s="382"/>
      <c r="J185" s="382"/>
      <c r="K185" s="55">
        <f>'[39]Project Cost (2)'!J15+'[39]Project Cost (2)'!K15</f>
        <v>0</v>
      </c>
      <c r="L185" s="55">
        <f>'[39]Project Cost (2)'!L15</f>
        <v>0.16062756817332835</v>
      </c>
      <c r="M185" s="55">
        <f>'[39]Project Cost (2)'!M15</f>
        <v>0.83937243182667165</v>
      </c>
      <c r="N185" s="377"/>
    </row>
    <row r="186" spans="3:14" s="68" customFormat="1" ht="30" customHeight="1">
      <c r="C186" s="369"/>
      <c r="D186" s="67" t="str">
        <f>'[39]Project Cost (2)'!C16</f>
        <v>Запасы сырья и материалов (3 месяцов)</v>
      </c>
      <c r="E186" s="55">
        <f>'[39]Project Cost (2)'!D16</f>
        <v>67575.000000000015</v>
      </c>
      <c r="F186" s="55">
        <f>'[39]Project Cost (2)'!E16</f>
        <v>0</v>
      </c>
      <c r="G186" s="55">
        <f>'[39]Project Cost (2)'!F16</f>
        <v>67575.000000000015</v>
      </c>
      <c r="H186" s="70">
        <f t="shared" si="1"/>
        <v>0.18031504099615558</v>
      </c>
      <c r="I186" s="382"/>
      <c r="J186" s="382"/>
      <c r="K186" s="55">
        <f>'[39]Project Cost (2)'!J16+'[39]Project Cost (2)'!K16</f>
        <v>0</v>
      </c>
      <c r="L186" s="55">
        <f>'[39]Project Cost (2)'!L16</f>
        <v>67575.000000000015</v>
      </c>
      <c r="M186" s="55">
        <f>'[39]Project Cost (2)'!M16</f>
        <v>0</v>
      </c>
      <c r="N186" s="377"/>
    </row>
    <row r="187" spans="3:14" s="68" customFormat="1" ht="18" customHeight="1">
      <c r="C187" s="369"/>
      <c r="D187" s="67" t="str">
        <f>'[39]Project Cost (2)'!C17</f>
        <v>Финансовые издержки</v>
      </c>
      <c r="E187" s="55">
        <f>'[39]Project Cost (2)'!D17</f>
        <v>967.5</v>
      </c>
      <c r="F187" s="55">
        <f>'[39]Project Cost (2)'!E17</f>
        <v>5055.75</v>
      </c>
      <c r="G187" s="55">
        <f>'[39]Project Cost (2)'!F17</f>
        <v>6023.25</v>
      </c>
      <c r="H187" s="70">
        <f t="shared" si="1"/>
        <v>1.6072254098114597E-2</v>
      </c>
      <c r="I187" s="382"/>
      <c r="J187" s="382"/>
      <c r="K187" s="55">
        <f>'[39]Project Cost (2)'!J17+'[39]Project Cost (2)'!K17</f>
        <v>0</v>
      </c>
      <c r="L187" s="55">
        <f>'[39]Project Cost (2)'!L17</f>
        <v>0</v>
      </c>
      <c r="M187" s="55">
        <f>'[39]Project Cost (2)'!M17</f>
        <v>6023.25</v>
      </c>
      <c r="N187" s="377"/>
    </row>
    <row r="188" spans="3:14" s="68" customFormat="1" ht="18" customHeight="1">
      <c r="C188" s="369"/>
      <c r="D188" s="67" t="str">
        <f>'[39]Project Cost (2)'!C18</f>
        <v>ВСЕГО ПЕРВОНАЧАЛЬНАЯ СТОИМОСТЬ ПРОЕКТА</v>
      </c>
      <c r="E188" s="55">
        <f>'[39]Project Cost (2)'!D18</f>
        <v>116917.50000000001</v>
      </c>
      <c r="F188" s="55">
        <f>'[39]Project Cost (2)'!E18</f>
        <v>257843.25</v>
      </c>
      <c r="G188" s="55">
        <f>'[39]Project Cost (2)'!F18</f>
        <v>374760.75</v>
      </c>
      <c r="H188" s="70">
        <f t="shared" si="1"/>
        <v>1</v>
      </c>
      <c r="I188" s="382"/>
      <c r="J188" s="382"/>
      <c r="K188" s="55">
        <f>'[39]Project Cost (2)'!J18+'[39]Project Cost (2)'!K18</f>
        <v>0</v>
      </c>
      <c r="L188" s="55">
        <f>'[39]Project Cost (2)'!L18</f>
        <v>115950.00000000001</v>
      </c>
      <c r="M188" s="55">
        <f>'[39]Project Cost (2)'!M18</f>
        <v>258810.75</v>
      </c>
      <c r="N188" s="377"/>
    </row>
    <row r="189" spans="3:14" s="68" customFormat="1" ht="18" customHeight="1">
      <c r="C189" s="369"/>
      <c r="D189" s="67" t="str">
        <f>'[39]Project Cost (2)'!C19</f>
        <v>Структура</v>
      </c>
      <c r="E189" s="70">
        <f>'[39]Project Cost (2)'!D19</f>
        <v>0.31197904262919746</v>
      </c>
      <c r="F189" s="70">
        <f>'[39]Project Cost (2)'!E19</f>
        <v>0.6880209573708026</v>
      </c>
      <c r="G189" s="70">
        <f>'[39]Project Cost (2)'!F19</f>
        <v>1</v>
      </c>
      <c r="H189" s="70">
        <f>'[39]Project Cost (2)'!G19</f>
        <v>0</v>
      </c>
      <c r="I189" s="382"/>
      <c r="J189" s="382"/>
      <c r="K189" s="70">
        <f>'[39]Project Cost (2)'!J19+'[39]Project Cost (2)'!K19</f>
        <v>0</v>
      </c>
      <c r="L189" s="70">
        <f>'[39]Project Cost (2)'!L19</f>
        <v>0.30939739553835349</v>
      </c>
      <c r="M189" s="70">
        <f>'[39]Project Cost (2)'!M19</f>
        <v>0.69060260446164656</v>
      </c>
      <c r="N189" s="377"/>
    </row>
    <row r="190" spans="3:14" s="68" customFormat="1" ht="18">
      <c r="C190" s="369"/>
      <c r="D190" s="46" t="s">
        <v>365</v>
      </c>
      <c r="E190" s="377">
        <f>'[39]Project Cost (2)'!L18+'[39]Project Cost (2)'!M18</f>
        <v>374760.75</v>
      </c>
      <c r="F190" s="377"/>
      <c r="G190" s="377"/>
      <c r="H190" s="377"/>
      <c r="I190" s="377"/>
      <c r="J190" s="377"/>
      <c r="K190" s="377"/>
      <c r="L190" s="377"/>
      <c r="M190" s="377"/>
      <c r="N190" s="377"/>
    </row>
    <row r="191" spans="3:14" s="68" customFormat="1" ht="18">
      <c r="C191" s="369"/>
      <c r="D191" s="67" t="s">
        <v>366</v>
      </c>
      <c r="E191" s="378">
        <f>'[39]Project Cost (2)'!L18</f>
        <v>115950.00000000001</v>
      </c>
      <c r="F191" s="378"/>
      <c r="G191" s="378"/>
      <c r="H191" s="378"/>
      <c r="I191" s="378"/>
      <c r="J191" s="378"/>
      <c r="K191" s="378"/>
      <c r="L191" s="378"/>
      <c r="M191" s="378"/>
      <c r="N191" s="378"/>
    </row>
    <row r="192" spans="3:14" s="68" customFormat="1" ht="18">
      <c r="C192" s="369"/>
      <c r="D192" s="67" t="s">
        <v>367</v>
      </c>
      <c r="E192" s="378">
        <f>'[39]Project Cost (2)'!M18</f>
        <v>258810.75</v>
      </c>
      <c r="F192" s="378"/>
      <c r="G192" s="378"/>
      <c r="H192" s="378"/>
      <c r="I192" s="378"/>
      <c r="J192" s="378"/>
      <c r="K192" s="378"/>
      <c r="L192" s="378"/>
      <c r="M192" s="378"/>
      <c r="N192" s="378"/>
    </row>
    <row r="193" spans="3:14" s="68" customFormat="1" ht="18">
      <c r="C193" s="369"/>
      <c r="D193" s="46" t="s">
        <v>368</v>
      </c>
      <c r="E193" s="367">
        <f>'[39]Project Cost (2)'!J18+'[39]Project Cost (2)'!K18</f>
        <v>0</v>
      </c>
      <c r="F193" s="367"/>
      <c r="G193" s="367"/>
      <c r="H193" s="367"/>
      <c r="I193" s="367"/>
      <c r="J193" s="367"/>
      <c r="K193" s="367"/>
      <c r="L193" s="367"/>
      <c r="M193" s="367"/>
      <c r="N193" s="367"/>
    </row>
    <row r="194" spans="3:14" s="68" customFormat="1" ht="18" hidden="1" outlineLevel="1">
      <c r="C194" s="369"/>
      <c r="D194" s="46" t="s">
        <v>369</v>
      </c>
      <c r="E194" s="62" t="s">
        <v>370</v>
      </c>
      <c r="F194" s="62"/>
      <c r="G194" s="62"/>
      <c r="H194" s="62"/>
      <c r="I194" s="62"/>
      <c r="J194" s="62" t="s">
        <v>371</v>
      </c>
      <c r="K194" s="62"/>
      <c r="L194" s="62"/>
      <c r="M194" s="62"/>
      <c r="N194" s="62"/>
    </row>
    <row r="195" spans="3:14" s="68" customFormat="1" ht="18" hidden="1" outlineLevel="1">
      <c r="C195" s="369"/>
      <c r="D195" s="46" t="s">
        <v>372</v>
      </c>
      <c r="E195" s="60">
        <f>E193*0.5</f>
        <v>0</v>
      </c>
      <c r="F195" s="60"/>
      <c r="G195" s="60"/>
      <c r="H195" s="60"/>
      <c r="I195" s="62"/>
      <c r="J195" s="62">
        <f>E193*0.5</f>
        <v>0</v>
      </c>
      <c r="K195" s="62"/>
      <c r="L195" s="62"/>
      <c r="M195" s="62"/>
      <c r="N195" s="62"/>
    </row>
    <row r="196" spans="3:14" s="68" customFormat="1" ht="18" hidden="1" outlineLevel="1">
      <c r="C196" s="369"/>
      <c r="D196" s="46" t="s">
        <v>373</v>
      </c>
      <c r="E196" s="60">
        <f>E117</f>
        <v>6</v>
      </c>
      <c r="F196" s="60"/>
      <c r="G196" s="60"/>
      <c r="H196" s="60"/>
      <c r="I196" s="62"/>
      <c r="J196" s="60">
        <f>E117</f>
        <v>6</v>
      </c>
      <c r="K196" s="62"/>
      <c r="L196" s="62"/>
      <c r="M196" s="62"/>
      <c r="N196" s="62"/>
    </row>
    <row r="197" spans="3:14" s="68" customFormat="1" ht="18" hidden="1" outlineLevel="1">
      <c r="C197" s="369"/>
      <c r="D197" s="46" t="s">
        <v>374</v>
      </c>
      <c r="E197" s="60">
        <v>5</v>
      </c>
      <c r="F197" s="60"/>
      <c r="G197" s="60"/>
      <c r="H197" s="60"/>
      <c r="I197" s="62"/>
      <c r="J197" s="60">
        <v>5</v>
      </c>
      <c r="K197" s="62"/>
      <c r="L197" s="62"/>
      <c r="M197" s="62"/>
      <c r="N197" s="62"/>
    </row>
    <row r="198" spans="3:14" s="68" customFormat="1" ht="18" hidden="1" outlineLevel="1">
      <c r="C198" s="369"/>
      <c r="D198" s="46" t="s">
        <v>375</v>
      </c>
      <c r="E198" s="71">
        <v>7.0000000000000007E-2</v>
      </c>
      <c r="F198" s="60"/>
      <c r="G198" s="60"/>
      <c r="H198" s="60"/>
      <c r="I198" s="62"/>
      <c r="J198" s="71">
        <v>0.08</v>
      </c>
      <c r="K198" s="62"/>
      <c r="L198" s="62"/>
      <c r="M198" s="62"/>
      <c r="N198" s="62"/>
    </row>
    <row r="199" spans="3:14" s="68" customFormat="1" ht="18" hidden="1" outlineLevel="1">
      <c r="C199" s="369"/>
      <c r="D199" s="46" t="s">
        <v>376</v>
      </c>
      <c r="E199" s="374" t="s">
        <v>377</v>
      </c>
      <c r="F199" s="376"/>
      <c r="G199" s="376"/>
      <c r="H199" s="376"/>
      <c r="I199" s="376"/>
      <c r="J199" s="376"/>
      <c r="K199" s="376"/>
      <c r="L199" s="376"/>
      <c r="M199" s="376"/>
      <c r="N199" s="375"/>
    </row>
    <row r="200" spans="3:14" s="68" customFormat="1" ht="18" hidden="1" outlineLevel="1">
      <c r="C200" s="369"/>
      <c r="D200" s="46"/>
      <c r="E200" s="62"/>
      <c r="F200" s="62"/>
      <c r="G200" s="62"/>
      <c r="H200" s="62"/>
      <c r="I200" s="62"/>
      <c r="J200" s="62"/>
      <c r="K200" s="62"/>
      <c r="L200" s="62"/>
      <c r="M200" s="62"/>
      <c r="N200" s="62"/>
    </row>
    <row r="201" spans="3:14" s="68" customFormat="1" ht="18" hidden="1" outlineLevel="1">
      <c r="C201" s="369"/>
      <c r="D201" s="46" t="s">
        <v>378</v>
      </c>
      <c r="E201" s="62" t="s">
        <v>379</v>
      </c>
      <c r="F201" s="62"/>
      <c r="G201" s="374" t="s">
        <v>380</v>
      </c>
      <c r="H201" s="375"/>
      <c r="I201" s="374" t="s">
        <v>381</v>
      </c>
      <c r="J201" s="376"/>
      <c r="K201" s="376"/>
      <c r="L201" s="376"/>
      <c r="M201" s="376"/>
      <c r="N201" s="375"/>
    </row>
    <row r="202" spans="3:14" s="68" customFormat="1" ht="18" hidden="1" outlineLevel="1">
      <c r="C202" s="369"/>
      <c r="D202" s="46" t="s">
        <v>382</v>
      </c>
      <c r="E202" s="71">
        <v>0.12</v>
      </c>
      <c r="F202" s="59"/>
      <c r="G202" s="374" t="s">
        <v>326</v>
      </c>
      <c r="H202" s="375"/>
      <c r="I202" s="374" t="s">
        <v>383</v>
      </c>
      <c r="J202" s="376"/>
      <c r="K202" s="376"/>
      <c r="L202" s="376"/>
      <c r="M202" s="376"/>
      <c r="N202" s="375"/>
    </row>
    <row r="203" spans="3:14" s="68" customFormat="1" ht="18" hidden="1" outlineLevel="1">
      <c r="C203" s="369"/>
      <c r="D203" s="46" t="s">
        <v>384</v>
      </c>
      <c r="E203" s="71">
        <v>0.02</v>
      </c>
      <c r="F203" s="59"/>
      <c r="G203" s="374" t="s">
        <v>326</v>
      </c>
      <c r="H203" s="375"/>
      <c r="I203" s="374" t="s">
        <v>385</v>
      </c>
      <c r="J203" s="376"/>
      <c r="K203" s="376"/>
      <c r="L203" s="376"/>
      <c r="M203" s="376"/>
      <c r="N203" s="375"/>
    </row>
    <row r="204" spans="3:14" s="68" customFormat="1" ht="18" hidden="1" outlineLevel="1">
      <c r="C204" s="369"/>
      <c r="D204" s="46" t="s">
        <v>386</v>
      </c>
      <c r="E204" s="62">
        <v>20000000</v>
      </c>
      <c r="F204" s="59"/>
      <c r="G204" s="374" t="s">
        <v>326</v>
      </c>
      <c r="H204" s="375"/>
      <c r="I204" s="374" t="s">
        <v>387</v>
      </c>
      <c r="J204" s="376"/>
      <c r="K204" s="376"/>
      <c r="L204" s="376"/>
      <c r="M204" s="376"/>
      <c r="N204" s="375"/>
    </row>
    <row r="205" spans="3:14" s="68" customFormat="1" ht="18" hidden="1" outlineLevel="1">
      <c r="C205" s="369"/>
      <c r="D205" s="46" t="s">
        <v>388</v>
      </c>
      <c r="E205" s="72">
        <f>'[39]База данных'!D695/100</f>
        <v>4.8000000000000001E-2</v>
      </c>
      <c r="F205" s="59"/>
      <c r="G205" s="374" t="s">
        <v>326</v>
      </c>
      <c r="H205" s="375"/>
      <c r="I205" s="374" t="s">
        <v>389</v>
      </c>
      <c r="J205" s="376"/>
      <c r="K205" s="376"/>
      <c r="L205" s="376"/>
      <c r="M205" s="376"/>
      <c r="N205" s="375"/>
    </row>
    <row r="206" spans="3:14" s="68" customFormat="1" ht="18" hidden="1" outlineLevel="1">
      <c r="C206" s="369"/>
      <c r="D206" s="46" t="s">
        <v>390</v>
      </c>
      <c r="E206" s="71">
        <v>0</v>
      </c>
      <c r="F206" s="59"/>
      <c r="G206" s="374" t="s">
        <v>326</v>
      </c>
      <c r="H206" s="375"/>
      <c r="I206" s="374" t="s">
        <v>391</v>
      </c>
      <c r="J206" s="376"/>
      <c r="K206" s="376"/>
      <c r="L206" s="376"/>
      <c r="M206" s="376"/>
      <c r="N206" s="375"/>
    </row>
    <row r="207" spans="3:14" s="68" customFormat="1" ht="18" hidden="1" outlineLevel="1">
      <c r="C207" s="369"/>
      <c r="D207" s="46" t="s">
        <v>392</v>
      </c>
      <c r="E207" s="71"/>
      <c r="F207" s="59"/>
      <c r="G207" s="374" t="s">
        <v>326</v>
      </c>
      <c r="H207" s="375"/>
      <c r="I207" s="374" t="s">
        <v>393</v>
      </c>
      <c r="J207" s="376"/>
      <c r="K207" s="376"/>
      <c r="L207" s="376"/>
      <c r="M207" s="376"/>
      <c r="N207" s="375"/>
    </row>
    <row r="208" spans="3:14" s="68" customFormat="1" ht="18" hidden="1" outlineLevel="1">
      <c r="C208" s="369"/>
      <c r="D208" s="46" t="s">
        <v>394</v>
      </c>
      <c r="E208" s="71">
        <v>0.15</v>
      </c>
      <c r="F208" s="59"/>
      <c r="G208" s="374" t="s">
        <v>326</v>
      </c>
      <c r="H208" s="375"/>
      <c r="I208" s="374" t="s">
        <v>395</v>
      </c>
      <c r="J208" s="376"/>
      <c r="K208" s="376"/>
      <c r="L208" s="376"/>
      <c r="M208" s="376"/>
      <c r="N208" s="375"/>
    </row>
    <row r="209" spans="3:14" s="68" customFormat="1" ht="18" hidden="1" outlineLevel="1">
      <c r="C209" s="369"/>
      <c r="D209" s="46" t="s">
        <v>396</v>
      </c>
      <c r="E209" s="71">
        <v>0</v>
      </c>
      <c r="F209" s="59"/>
      <c r="G209" s="374" t="s">
        <v>326</v>
      </c>
      <c r="H209" s="375"/>
      <c r="I209" s="374" t="s">
        <v>391</v>
      </c>
      <c r="J209" s="376"/>
      <c r="K209" s="376"/>
      <c r="L209" s="376"/>
      <c r="M209" s="376"/>
      <c r="N209" s="375"/>
    </row>
    <row r="210" spans="3:14" s="68" customFormat="1" ht="18" hidden="1" outlineLevel="1">
      <c r="C210" s="369"/>
      <c r="D210" s="46" t="s">
        <v>397</v>
      </c>
      <c r="E210" s="71">
        <v>0.01</v>
      </c>
      <c r="F210" s="62"/>
      <c r="G210" s="374" t="s">
        <v>326</v>
      </c>
      <c r="H210" s="375"/>
      <c r="I210" s="374" t="s">
        <v>391</v>
      </c>
      <c r="J210" s="376"/>
      <c r="K210" s="376"/>
      <c r="L210" s="376"/>
      <c r="M210" s="376"/>
      <c r="N210" s="375"/>
    </row>
    <row r="211" spans="3:14" s="68" customFormat="1" ht="27" customHeight="1" collapsed="1">
      <c r="C211" s="369"/>
      <c r="D211" s="46" t="s">
        <v>398</v>
      </c>
      <c r="E211" s="367"/>
      <c r="F211" s="367"/>
      <c r="G211" s="367"/>
      <c r="H211" s="367"/>
      <c r="I211" s="367"/>
      <c r="J211" s="367"/>
      <c r="K211" s="367"/>
      <c r="L211" s="367"/>
      <c r="M211" s="367"/>
      <c r="N211" s="367"/>
    </row>
    <row r="212" spans="3:14" s="68" customFormat="1" ht="18">
      <c r="C212" s="369"/>
      <c r="D212" s="67" t="s">
        <v>399</v>
      </c>
      <c r="E212" s="62" t="s">
        <v>400</v>
      </c>
      <c r="F212" s="62" t="s">
        <v>401</v>
      </c>
      <c r="G212" s="62" t="s">
        <v>402</v>
      </c>
      <c r="H212" s="62" t="s">
        <v>403</v>
      </c>
      <c r="I212" s="62" t="s">
        <v>404</v>
      </c>
      <c r="J212" s="62" t="s">
        <v>405</v>
      </c>
      <c r="K212" s="62" t="s">
        <v>406</v>
      </c>
      <c r="L212" s="62" t="s">
        <v>407</v>
      </c>
      <c r="M212" s="62" t="s">
        <v>408</v>
      </c>
      <c r="N212" s="62" t="s">
        <v>409</v>
      </c>
    </row>
    <row r="213" spans="3:14" s="68" customFormat="1" ht="15">
      <c r="C213" s="369"/>
      <c r="D213" s="67" t="s">
        <v>410</v>
      </c>
      <c r="E213" s="73">
        <f>'[39]NPV-IRR-PI-DPP (2)'!E11</f>
        <v>0</v>
      </c>
      <c r="F213" s="73">
        <f>'[39]NPV-IRR-PI-DPP (2)'!E12</f>
        <v>337875.00000000006</v>
      </c>
      <c r="G213" s="73">
        <f>'[39]NPV-IRR-PI-DPP (2)'!E13</f>
        <v>405450.00000000006</v>
      </c>
      <c r="H213" s="73">
        <f>'[39]NPV-IRR-PI-DPP (2)'!E14</f>
        <v>473025.00000000006</v>
      </c>
      <c r="I213" s="73">
        <f>'[39]NPV-IRR-PI-DPP (2)'!E15</f>
        <v>540600.00000000012</v>
      </c>
      <c r="J213" s="73">
        <f>'[39]NPV-IRR-PI-DPP (2)'!E16</f>
        <v>608175.00000000012</v>
      </c>
      <c r="K213" s="73">
        <f>'[39]NPV-IRR-PI-DPP (2)'!E17</f>
        <v>608512.87500000012</v>
      </c>
      <c r="L213" s="73">
        <f>'[39]NPV-IRR-PI-DPP (2)'!E18</f>
        <v>608850.75</v>
      </c>
      <c r="M213" s="73">
        <f>'[39]NPV-IRR-PI-DPP (2)'!E19</f>
        <v>609188.625</v>
      </c>
      <c r="N213" s="73">
        <f>'[39]NPV-IRR-PI-DPP (2)'!E20</f>
        <v>609526.5</v>
      </c>
    </row>
    <row r="214" spans="3:14" s="68" customFormat="1" ht="15">
      <c r="C214" s="369"/>
      <c r="D214" s="67" t="s">
        <v>411</v>
      </c>
      <c r="E214" s="73">
        <f>E213-E215</f>
        <v>374760.75</v>
      </c>
      <c r="F214" s="73">
        <f t="shared" ref="F214:N214" si="2">F213-F215</f>
        <v>260292.80017857152</v>
      </c>
      <c r="G214" s="73">
        <f t="shared" si="2"/>
        <v>299575.95303571434</v>
      </c>
      <c r="H214" s="73">
        <f t="shared" si="2"/>
        <v>338859.10589285719</v>
      </c>
      <c r="I214" s="73">
        <f t="shared" si="2"/>
        <v>378142.25875000015</v>
      </c>
      <c r="J214" s="73">
        <f t="shared" si="2"/>
        <v>417425.411607143</v>
      </c>
      <c r="K214" s="73">
        <f t="shared" si="2"/>
        <v>421908.97737142863</v>
      </c>
      <c r="L214" s="73">
        <f t="shared" si="2"/>
        <v>422105.39313571434</v>
      </c>
      <c r="M214" s="73">
        <f t="shared" si="2"/>
        <v>461789.30890000006</v>
      </c>
      <c r="N214" s="73">
        <f t="shared" si="2"/>
        <v>461985.72466428572</v>
      </c>
    </row>
    <row r="215" spans="3:14" s="68" customFormat="1" ht="15">
      <c r="C215" s="369"/>
      <c r="D215" s="67" t="s">
        <v>412</v>
      </c>
      <c r="E215" s="73">
        <f>'[39]NPV-IRR-PI-DPP (2)'!H11</f>
        <v>-374760.75</v>
      </c>
      <c r="F215" s="73">
        <f>'[39]NPV-IRR-PI-DPP (2)'!H12</f>
        <v>77582.199821428541</v>
      </c>
      <c r="G215" s="73">
        <f>'[39]NPV-IRR-PI-DPP (2)'!H13</f>
        <v>105874.04696428569</v>
      </c>
      <c r="H215" s="73">
        <f>'[39]NPV-IRR-PI-DPP (2)'!H14</f>
        <v>134165.89410714284</v>
      </c>
      <c r="I215" s="73">
        <f>'[39]NPV-IRR-PI-DPP (2)'!H15</f>
        <v>162457.74124999999</v>
      </c>
      <c r="J215" s="73">
        <f>'[39]NPV-IRR-PI-DPP (2)'!H16</f>
        <v>190749.58839285714</v>
      </c>
      <c r="K215" s="73">
        <f>'[39]NPV-IRR-PI-DPP (2)'!H17</f>
        <v>186603.89762857149</v>
      </c>
      <c r="L215" s="73">
        <f>'[39]NPV-IRR-PI-DPP (2)'!H18</f>
        <v>186745.35686428566</v>
      </c>
      <c r="M215" s="73">
        <f>'[39]NPV-IRR-PI-DPP (2)'!H19</f>
        <v>147399.31609999994</v>
      </c>
      <c r="N215" s="73">
        <f>'[39]NPV-IRR-PI-DPP (2)'!H20</f>
        <v>147540.77533571428</v>
      </c>
    </row>
    <row r="216" spans="3:14" ht="18">
      <c r="C216" s="369"/>
      <c r="D216" s="50" t="s">
        <v>413</v>
      </c>
      <c r="E216" s="371">
        <f>'[39]NPV-IRR-PI-DPP (2)'!P31</f>
        <v>44.871369471128929</v>
      </c>
      <c r="F216" s="371"/>
      <c r="G216" s="371"/>
      <c r="H216" s="371"/>
      <c r="I216" s="371"/>
      <c r="J216" s="371"/>
      <c r="K216" s="371"/>
      <c r="L216" s="371"/>
      <c r="M216" s="371"/>
      <c r="N216" s="371"/>
    </row>
    <row r="217" spans="3:14" ht="18">
      <c r="C217" s="369"/>
      <c r="D217" s="50" t="s">
        <v>148</v>
      </c>
      <c r="E217" s="372">
        <f>'[39]NPV-IRR-PI-DPP (2)'!N20</f>
        <v>0.31490273850033113</v>
      </c>
      <c r="F217" s="372"/>
      <c r="G217" s="372"/>
      <c r="H217" s="372"/>
      <c r="I217" s="372"/>
      <c r="J217" s="372"/>
      <c r="K217" s="372"/>
      <c r="L217" s="372"/>
      <c r="M217" s="372"/>
      <c r="N217" s="372"/>
    </row>
    <row r="218" spans="3:14" ht="18">
      <c r="C218" s="369"/>
      <c r="D218" s="50" t="s">
        <v>150</v>
      </c>
      <c r="E218" s="367">
        <f>'[39]NPV-IRR-PI-DPP (2)'!M20</f>
        <v>685960.72688377532</v>
      </c>
      <c r="F218" s="367"/>
      <c r="G218" s="367"/>
      <c r="H218" s="367"/>
      <c r="I218" s="367"/>
      <c r="J218" s="367"/>
      <c r="K218" s="367"/>
      <c r="L218" s="367"/>
      <c r="M218" s="367"/>
      <c r="N218" s="367"/>
    </row>
    <row r="219" spans="3:14" ht="18">
      <c r="C219" s="369"/>
      <c r="D219" s="50" t="s">
        <v>152</v>
      </c>
      <c r="E219" s="373">
        <f>'[39]NPV-IRR-PI-DPP (2)'!O20</f>
        <v>2.7919348594637388</v>
      </c>
      <c r="F219" s="373"/>
      <c r="G219" s="356"/>
      <c r="H219" s="356"/>
      <c r="I219" s="356"/>
      <c r="J219" s="356"/>
      <c r="K219" s="356"/>
      <c r="L219" s="356"/>
      <c r="M219" s="356"/>
      <c r="N219" s="356"/>
    </row>
    <row r="220" spans="3:14" ht="18.75" customHeight="1">
      <c r="C220" s="369"/>
      <c r="D220" s="50" t="s">
        <v>414</v>
      </c>
      <c r="E220" s="371">
        <f>'[39]NPV-IRR-PI-DPP (2)'!D183+'[39]NPV-IRR-PI-DPP (2)'!D184+'[39]NPV-IRR-PI-DPP (2)'!D185+'[39]NPV-IRR-PI-DPP (2)'!D197</f>
        <v>9.75</v>
      </c>
      <c r="F220" s="371"/>
      <c r="G220" s="356"/>
      <c r="H220" s="356"/>
      <c r="I220" s="356"/>
      <c r="J220" s="356"/>
      <c r="K220" s="356"/>
      <c r="L220" s="356"/>
      <c r="M220" s="356"/>
      <c r="N220" s="356"/>
    </row>
    <row r="221" spans="3:14" ht="18" customHeight="1">
      <c r="C221" s="369"/>
      <c r="D221" s="50" t="s">
        <v>415</v>
      </c>
      <c r="E221" s="367">
        <f>E220/(E176/1000000)</f>
        <v>26.016598589900358</v>
      </c>
      <c r="F221" s="367"/>
      <c r="G221" s="367"/>
      <c r="H221" s="367"/>
      <c r="I221" s="367"/>
      <c r="J221" s="367"/>
      <c r="K221" s="367"/>
      <c r="L221" s="367"/>
      <c r="M221" s="367"/>
      <c r="N221" s="367"/>
    </row>
    <row r="222" spans="3:14" ht="45" customHeight="1">
      <c r="C222" s="369"/>
      <c r="D222" s="50" t="s">
        <v>416</v>
      </c>
      <c r="E222" s="368" t="str">
        <f>E58</f>
        <v>Преференции и льготы для производителей, включая освобождение от налоговых и таможенных платежей на срок до 10 лет, в зависимости от объема инвестиций. В целях консервативного подхода в расчетах учтены все налоги</v>
      </c>
      <c r="F222" s="368"/>
      <c r="G222" s="368"/>
      <c r="H222" s="368"/>
      <c r="I222" s="368"/>
      <c r="J222" s="368"/>
      <c r="K222" s="368"/>
      <c r="L222" s="368"/>
      <c r="M222" s="368"/>
      <c r="N222" s="368"/>
    </row>
    <row r="223" spans="3:14" s="68" customFormat="1" ht="35.25" customHeight="1" collapsed="1">
      <c r="C223" s="369">
        <v>8</v>
      </c>
      <c r="D223" s="370" t="s">
        <v>417</v>
      </c>
      <c r="E223" s="370"/>
      <c r="F223" s="370"/>
      <c r="G223" s="370"/>
      <c r="H223" s="370"/>
      <c r="I223" s="370"/>
      <c r="J223" s="370"/>
      <c r="K223" s="370"/>
      <c r="L223" s="370"/>
      <c r="M223" s="370"/>
      <c r="N223" s="370"/>
    </row>
    <row r="224" spans="3:14" s="68" customFormat="1" ht="78.75" customHeight="1">
      <c r="C224" s="369"/>
      <c r="D224" s="46" t="s">
        <v>418</v>
      </c>
      <c r="E224" s="360" t="s">
        <v>419</v>
      </c>
      <c r="F224" s="360"/>
      <c r="G224" s="360"/>
      <c r="H224" s="360"/>
      <c r="I224" s="360"/>
      <c r="J224" s="360"/>
      <c r="K224" s="360"/>
      <c r="L224" s="360"/>
      <c r="M224" s="360"/>
      <c r="N224" s="360"/>
    </row>
    <row r="225" spans="3:14" s="68" customFormat="1" ht="40.5" customHeight="1">
      <c r="C225" s="369"/>
      <c r="D225" s="46" t="s">
        <v>420</v>
      </c>
      <c r="E225" s="360" t="s">
        <v>421</v>
      </c>
      <c r="F225" s="360"/>
      <c r="G225" s="360"/>
      <c r="H225" s="360"/>
      <c r="I225" s="360"/>
      <c r="J225" s="360"/>
      <c r="K225" s="360"/>
      <c r="L225" s="360"/>
      <c r="M225" s="360"/>
      <c r="N225" s="360"/>
    </row>
    <row r="226" spans="3:14" s="68" customFormat="1" ht="69" customHeight="1">
      <c r="C226" s="369"/>
      <c r="D226" s="46" t="s">
        <v>140</v>
      </c>
      <c r="E226" s="360" t="s">
        <v>422</v>
      </c>
      <c r="F226" s="360"/>
      <c r="G226" s="360"/>
      <c r="H226" s="360"/>
      <c r="I226" s="360"/>
      <c r="J226" s="360"/>
      <c r="K226" s="360"/>
      <c r="L226" s="360"/>
      <c r="M226" s="360"/>
      <c r="N226" s="360"/>
    </row>
    <row r="227" spans="3:14" s="68" customFormat="1" ht="47.25" customHeight="1">
      <c r="C227" s="369"/>
      <c r="D227" s="46" t="s">
        <v>423</v>
      </c>
      <c r="E227" s="360" t="s">
        <v>424</v>
      </c>
      <c r="F227" s="360"/>
      <c r="G227" s="360"/>
      <c r="H227" s="360"/>
      <c r="I227" s="360"/>
      <c r="J227" s="360"/>
      <c r="K227" s="360"/>
      <c r="L227" s="360"/>
      <c r="M227" s="360"/>
      <c r="N227" s="360"/>
    </row>
    <row r="228" spans="3:14" s="68" customFormat="1" ht="48.75" customHeight="1">
      <c r="C228" s="369"/>
      <c r="D228" s="46" t="s">
        <v>425</v>
      </c>
      <c r="E228" s="360" t="s">
        <v>426</v>
      </c>
      <c r="F228" s="360"/>
      <c r="G228" s="360"/>
      <c r="H228" s="360"/>
      <c r="I228" s="360"/>
      <c r="J228" s="360"/>
      <c r="K228" s="360"/>
      <c r="L228" s="360"/>
      <c r="M228" s="360"/>
      <c r="N228" s="360"/>
    </row>
    <row r="229" spans="3:14" s="68" customFormat="1" ht="39.75" customHeight="1">
      <c r="C229" s="369"/>
      <c r="D229" s="46"/>
      <c r="E229" s="360" t="s">
        <v>427</v>
      </c>
      <c r="F229" s="360"/>
      <c r="G229" s="360"/>
      <c r="H229" s="360"/>
      <c r="I229" s="360"/>
      <c r="J229" s="360"/>
      <c r="K229" s="360"/>
      <c r="L229" s="360"/>
      <c r="M229" s="360"/>
      <c r="N229" s="360"/>
    </row>
    <row r="230" spans="3:14" s="68" customFormat="1" ht="69.75" customHeight="1">
      <c r="C230" s="369"/>
      <c r="D230" s="46"/>
      <c r="E230" s="360" t="s">
        <v>428</v>
      </c>
      <c r="F230" s="360"/>
      <c r="G230" s="360"/>
      <c r="H230" s="360"/>
      <c r="I230" s="360"/>
      <c r="J230" s="360"/>
      <c r="K230" s="360"/>
      <c r="L230" s="360"/>
      <c r="M230" s="360"/>
      <c r="N230" s="360"/>
    </row>
    <row r="231" spans="3:14" ht="43.5" customHeight="1">
      <c r="C231" s="369"/>
      <c r="D231" s="50"/>
      <c r="E231" s="360" t="s">
        <v>429</v>
      </c>
      <c r="F231" s="360"/>
      <c r="G231" s="360"/>
      <c r="H231" s="360"/>
      <c r="I231" s="360"/>
      <c r="J231" s="360"/>
      <c r="K231" s="360"/>
      <c r="L231" s="360"/>
      <c r="M231" s="360"/>
      <c r="N231" s="360"/>
    </row>
    <row r="232" spans="3:14" ht="14.25">
      <c r="C232" s="369"/>
      <c r="D232" s="361"/>
      <c r="E232" s="361"/>
      <c r="F232" s="361"/>
      <c r="G232" s="361"/>
      <c r="H232" s="361"/>
      <c r="I232" s="361"/>
      <c r="J232" s="361"/>
      <c r="K232" s="361"/>
      <c r="L232" s="361"/>
      <c r="M232" s="361"/>
      <c r="N232" s="361"/>
    </row>
    <row r="233" spans="3:14" ht="14.25" hidden="1" outlineLevel="1">
      <c r="C233" s="74"/>
      <c r="D233" s="362"/>
      <c r="E233" s="362"/>
      <c r="F233" s="362"/>
      <c r="G233" s="362"/>
      <c r="H233" s="362"/>
      <c r="I233" s="362"/>
      <c r="J233" s="362"/>
      <c r="K233" s="362"/>
      <c r="L233" s="362"/>
      <c r="M233" s="362"/>
      <c r="N233" s="363"/>
    </row>
    <row r="234" spans="3:14" ht="15" hidden="1" outlineLevel="1" thickBot="1">
      <c r="C234" s="75"/>
      <c r="D234" s="364"/>
      <c r="E234" s="364"/>
      <c r="F234" s="364"/>
      <c r="G234" s="364"/>
      <c r="H234" s="364"/>
      <c r="I234" s="364"/>
      <c r="J234" s="364"/>
      <c r="K234" s="364"/>
      <c r="L234" s="364"/>
      <c r="M234" s="364"/>
      <c r="N234" s="365"/>
    </row>
    <row r="235" spans="3:14" ht="14.25" collapsed="1">
      <c r="C235" s="76"/>
      <c r="D235" s="366"/>
      <c r="E235" s="366"/>
      <c r="F235" s="366"/>
      <c r="G235" s="366"/>
      <c r="H235" s="366"/>
      <c r="I235" s="366"/>
      <c r="J235" s="366"/>
      <c r="K235" s="366"/>
      <c r="L235" s="366"/>
      <c r="M235" s="366"/>
      <c r="N235" s="366"/>
    </row>
    <row r="247" spans="3:14" customFormat="1">
      <c r="C247" s="77"/>
    </row>
    <row r="248" spans="3:14" customFormat="1">
      <c r="C248" s="78" t="s">
        <v>430</v>
      </c>
      <c r="J248" s="79"/>
    </row>
    <row r="249" spans="3:14" customFormat="1" ht="25.5" hidden="1" outlineLevel="1">
      <c r="C249" s="80" t="s">
        <v>431</v>
      </c>
      <c r="D249" s="81" t="s">
        <v>432</v>
      </c>
      <c r="E249" s="81" t="s">
        <v>433</v>
      </c>
      <c r="F249" s="82"/>
      <c r="J249" s="81"/>
      <c r="K249" s="81"/>
      <c r="L249" s="81"/>
      <c r="M249" s="81"/>
      <c r="N249" s="81"/>
    </row>
    <row r="250" spans="3:14" customFormat="1" ht="62.25" hidden="1" customHeight="1" outlineLevel="1">
      <c r="C250" s="80" t="s">
        <v>434</v>
      </c>
      <c r="D250" s="81" t="s">
        <v>435</v>
      </c>
      <c r="E250" s="81"/>
      <c r="F250" s="82"/>
      <c r="J250" s="81"/>
      <c r="K250" s="81"/>
      <c r="L250" s="81"/>
      <c r="M250" s="81"/>
      <c r="N250" s="81"/>
    </row>
    <row r="251" spans="3:14" customFormat="1" ht="60.75" hidden="1" customHeight="1" outlineLevel="1">
      <c r="C251" s="80" t="s">
        <v>436</v>
      </c>
      <c r="D251" s="81" t="s">
        <v>437</v>
      </c>
      <c r="E251" s="81"/>
      <c r="F251" s="82"/>
      <c r="J251" s="81"/>
      <c r="K251" s="81"/>
      <c r="L251" s="81"/>
      <c r="M251" s="81"/>
      <c r="N251" s="81"/>
    </row>
    <row r="252" spans="3:14" customFormat="1" ht="73.5" hidden="1" customHeight="1" outlineLevel="1">
      <c r="C252" s="80" t="s">
        <v>438</v>
      </c>
      <c r="D252" s="81" t="s">
        <v>439</v>
      </c>
      <c r="E252" s="81"/>
      <c r="F252" s="82"/>
      <c r="J252" s="81"/>
      <c r="K252" s="81"/>
      <c r="L252" s="81"/>
      <c r="M252" s="81"/>
      <c r="N252" s="81"/>
    </row>
    <row r="253" spans="3:14" customFormat="1" ht="56.25" hidden="1" customHeight="1" outlineLevel="1">
      <c r="C253" s="80" t="s">
        <v>440</v>
      </c>
      <c r="D253" s="81" t="s">
        <v>441</v>
      </c>
      <c r="E253" s="81"/>
      <c r="F253" s="82"/>
      <c r="J253" s="81"/>
      <c r="K253" s="81"/>
      <c r="L253" s="81"/>
      <c r="M253" s="81"/>
      <c r="N253" s="81"/>
    </row>
    <row r="254" spans="3:14" customFormat="1" ht="54" hidden="1" customHeight="1" outlineLevel="1">
      <c r="C254" s="80" t="s">
        <v>442</v>
      </c>
      <c r="D254" s="81" t="s">
        <v>443</v>
      </c>
      <c r="E254" s="81" t="s">
        <v>444</v>
      </c>
      <c r="F254" s="82"/>
      <c r="J254" s="81"/>
      <c r="K254" s="81"/>
      <c r="L254" s="81"/>
      <c r="M254" s="81"/>
      <c r="N254" s="81"/>
    </row>
    <row r="255" spans="3:14" customFormat="1" collapsed="1">
      <c r="C255" s="77"/>
    </row>
    <row r="256" spans="3:14" customFormat="1">
      <c r="C256" s="77"/>
    </row>
    <row r="257" spans="3:7">
      <c r="C257" s="77"/>
      <c r="D257"/>
      <c r="E257"/>
      <c r="F257"/>
      <c r="G257"/>
    </row>
    <row r="258" spans="3:7">
      <c r="C258" s="78" t="s">
        <v>445</v>
      </c>
      <c r="D258"/>
      <c r="E258"/>
      <c r="F258"/>
      <c r="G258"/>
    </row>
    <row r="259" spans="3:7" ht="25.5" hidden="1" outlineLevel="1">
      <c r="C259" s="80" t="s">
        <v>431</v>
      </c>
      <c r="D259" s="81" t="s">
        <v>432</v>
      </c>
      <c r="E259" s="81" t="s">
        <v>433</v>
      </c>
      <c r="F259" s="82"/>
      <c r="G259"/>
    </row>
    <row r="260" spans="3:7" ht="51" hidden="1" outlineLevel="1">
      <c r="C260" s="80" t="s">
        <v>434</v>
      </c>
      <c r="D260" s="81" t="s">
        <v>446</v>
      </c>
      <c r="E260" s="81"/>
      <c r="F260" s="82"/>
      <c r="G260"/>
    </row>
    <row r="261" spans="3:7" ht="51" hidden="1" outlineLevel="1">
      <c r="C261" s="80" t="s">
        <v>436</v>
      </c>
      <c r="D261" s="81" t="s">
        <v>447</v>
      </c>
      <c r="E261" s="81"/>
      <c r="F261" s="82"/>
      <c r="G261"/>
    </row>
    <row r="262" spans="3:7" ht="51" hidden="1" outlineLevel="1">
      <c r="C262" s="80" t="s">
        <v>438</v>
      </c>
      <c r="D262" s="81" t="s">
        <v>448</v>
      </c>
      <c r="E262" s="81"/>
      <c r="F262" s="82"/>
      <c r="G262"/>
    </row>
    <row r="263" spans="3:7" ht="51" hidden="1" outlineLevel="1">
      <c r="C263" s="80" t="s">
        <v>440</v>
      </c>
      <c r="D263" s="81" t="s">
        <v>449</v>
      </c>
      <c r="E263" s="81"/>
      <c r="F263" s="82"/>
      <c r="G263"/>
    </row>
    <row r="264" spans="3:7" ht="51" hidden="1" outlineLevel="1">
      <c r="C264" s="80" t="s">
        <v>442</v>
      </c>
      <c r="D264" s="81" t="s">
        <v>450</v>
      </c>
      <c r="E264" s="81"/>
      <c r="F264" s="82"/>
      <c r="G264"/>
    </row>
    <row r="265" spans="3:7" collapsed="1"/>
  </sheetData>
  <dataConsolidate link="1"/>
  <mergeCells count="209">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E23:N23"/>
    <mergeCell ref="C24:C42"/>
    <mergeCell ref="D24:N24"/>
    <mergeCell ref="D25:N25"/>
    <mergeCell ref="E26:I26"/>
    <mergeCell ref="J26:N26"/>
    <mergeCell ref="E27:N27"/>
    <mergeCell ref="D28:D30"/>
    <mergeCell ref="E28:N28"/>
    <mergeCell ref="E29:N29"/>
    <mergeCell ref="E36:N36"/>
    <mergeCell ref="E37:I37"/>
    <mergeCell ref="J37:N37"/>
    <mergeCell ref="E38:I38"/>
    <mergeCell ref="J38:N38"/>
    <mergeCell ref="D39:D40"/>
    <mergeCell ref="E39:N39"/>
    <mergeCell ref="E40:N40"/>
    <mergeCell ref="E30:N30"/>
    <mergeCell ref="D31:D32"/>
    <mergeCell ref="E31:N32"/>
    <mergeCell ref="E33:N33"/>
    <mergeCell ref="E34:N34"/>
    <mergeCell ref="E35:N35"/>
    <mergeCell ref="D41:D42"/>
    <mergeCell ref="E41:N42"/>
    <mergeCell ref="C43:C96"/>
    <mergeCell ref="D43:N43"/>
    <mergeCell ref="D44:N44"/>
    <mergeCell ref="E45:N45"/>
    <mergeCell ref="E46:N46"/>
    <mergeCell ref="E47:N47"/>
    <mergeCell ref="E48:N48"/>
    <mergeCell ref="E49:N49"/>
    <mergeCell ref="E59:N59"/>
    <mergeCell ref="D60:N60"/>
    <mergeCell ref="E61:N61"/>
    <mergeCell ref="E69:J69"/>
    <mergeCell ref="D70:N70"/>
    <mergeCell ref="E81:N81"/>
    <mergeCell ref="E50:N50"/>
    <mergeCell ref="E51:N51"/>
    <mergeCell ref="E52:N52"/>
    <mergeCell ref="E53:N53"/>
    <mergeCell ref="D54:N54"/>
    <mergeCell ref="E58:N58"/>
    <mergeCell ref="E94:I94"/>
    <mergeCell ref="J94:N94"/>
    <mergeCell ref="E95:I95"/>
    <mergeCell ref="J95:N95"/>
    <mergeCell ref="E96:I96"/>
    <mergeCell ref="J96:N96"/>
    <mergeCell ref="E82:N82"/>
    <mergeCell ref="D83:N83"/>
    <mergeCell ref="E90:N90"/>
    <mergeCell ref="D91:N91"/>
    <mergeCell ref="E92:N92"/>
    <mergeCell ref="E93:N93"/>
    <mergeCell ref="E109:N109"/>
    <mergeCell ref="E110:N110"/>
    <mergeCell ref="D111:N111"/>
    <mergeCell ref="E112:N112"/>
    <mergeCell ref="E113:N113"/>
    <mergeCell ref="E114:N114"/>
    <mergeCell ref="D106:D108"/>
    <mergeCell ref="E106:N106"/>
    <mergeCell ref="E107:H107"/>
    <mergeCell ref="J107:N107"/>
    <mergeCell ref="E108:H108"/>
    <mergeCell ref="J108:N108"/>
    <mergeCell ref="E115:N115"/>
    <mergeCell ref="E116:N116"/>
    <mergeCell ref="E117:N117"/>
    <mergeCell ref="E118:N118"/>
    <mergeCell ref="C119:C130"/>
    <mergeCell ref="D119:N119"/>
    <mergeCell ref="E122:N122"/>
    <mergeCell ref="E128:N128"/>
    <mergeCell ref="E129:N129"/>
    <mergeCell ref="E130:N130"/>
    <mergeCell ref="C97:C118"/>
    <mergeCell ref="D97:N97"/>
    <mergeCell ref="E98:N98"/>
    <mergeCell ref="E99:N99"/>
    <mergeCell ref="E100:N100"/>
    <mergeCell ref="E101:N101"/>
    <mergeCell ref="E102:N102"/>
    <mergeCell ref="E103:N103"/>
    <mergeCell ref="E104:N104"/>
    <mergeCell ref="E105:N105"/>
    <mergeCell ref="E140:N140"/>
    <mergeCell ref="E141:N141"/>
    <mergeCell ref="E142:N142"/>
    <mergeCell ref="E143:N143"/>
    <mergeCell ref="E144:N144"/>
    <mergeCell ref="E145:N145"/>
    <mergeCell ref="C131:C174"/>
    <mergeCell ref="D131:N131"/>
    <mergeCell ref="E132:N132"/>
    <mergeCell ref="E133:N133"/>
    <mergeCell ref="D134:N134"/>
    <mergeCell ref="E135:N135"/>
    <mergeCell ref="E136:N136"/>
    <mergeCell ref="E137:N137"/>
    <mergeCell ref="E138:N138"/>
    <mergeCell ref="E139:N139"/>
    <mergeCell ref="E152:N152"/>
    <mergeCell ref="E153:N153"/>
    <mergeCell ref="E154:N154"/>
    <mergeCell ref="E155:N155"/>
    <mergeCell ref="E156:N156"/>
    <mergeCell ref="E157:N157"/>
    <mergeCell ref="E146:N146"/>
    <mergeCell ref="E147:N147"/>
    <mergeCell ref="E148:N148"/>
    <mergeCell ref="E149:N149"/>
    <mergeCell ref="E150:N150"/>
    <mergeCell ref="E151:N151"/>
    <mergeCell ref="E164:N164"/>
    <mergeCell ref="E165:N165"/>
    <mergeCell ref="E166:N166"/>
    <mergeCell ref="E167:N167"/>
    <mergeCell ref="E168:N168"/>
    <mergeCell ref="E169:N169"/>
    <mergeCell ref="E158:N158"/>
    <mergeCell ref="E159:N159"/>
    <mergeCell ref="E160:N160"/>
    <mergeCell ref="E161:N161"/>
    <mergeCell ref="E162:N162"/>
    <mergeCell ref="E163:N163"/>
    <mergeCell ref="E190:N190"/>
    <mergeCell ref="E191:N191"/>
    <mergeCell ref="E192:N192"/>
    <mergeCell ref="E193:N193"/>
    <mergeCell ref="E199:N199"/>
    <mergeCell ref="G201:H201"/>
    <mergeCell ref="I201:N201"/>
    <mergeCell ref="E170:N170"/>
    <mergeCell ref="E171:N171"/>
    <mergeCell ref="E172:N172"/>
    <mergeCell ref="E173:N173"/>
    <mergeCell ref="E174:N174"/>
    <mergeCell ref="D175:N175"/>
    <mergeCell ref="E176:N176"/>
    <mergeCell ref="I177:J189"/>
    <mergeCell ref="N177:N189"/>
    <mergeCell ref="G205:H205"/>
    <mergeCell ref="I205:N205"/>
    <mergeCell ref="G206:H206"/>
    <mergeCell ref="I206:N206"/>
    <mergeCell ref="G207:H207"/>
    <mergeCell ref="I207:N207"/>
    <mergeCell ref="G202:H202"/>
    <mergeCell ref="I202:N202"/>
    <mergeCell ref="G203:H203"/>
    <mergeCell ref="I203:N203"/>
    <mergeCell ref="G204:H204"/>
    <mergeCell ref="I204:N204"/>
    <mergeCell ref="E211:N211"/>
    <mergeCell ref="E216:N216"/>
    <mergeCell ref="E217:N217"/>
    <mergeCell ref="E218:N218"/>
    <mergeCell ref="E219:N219"/>
    <mergeCell ref="E220:N220"/>
    <mergeCell ref="G208:H208"/>
    <mergeCell ref="I208:N208"/>
    <mergeCell ref="G209:H209"/>
    <mergeCell ref="I209:N209"/>
    <mergeCell ref="G210:H210"/>
    <mergeCell ref="I210:N210"/>
    <mergeCell ref="E230:N230"/>
    <mergeCell ref="E231:N231"/>
    <mergeCell ref="D232:N232"/>
    <mergeCell ref="D233:N233"/>
    <mergeCell ref="D234:N234"/>
    <mergeCell ref="D235:N235"/>
    <mergeCell ref="E221:N221"/>
    <mergeCell ref="E222:N222"/>
    <mergeCell ref="C223:C232"/>
    <mergeCell ref="D223:N223"/>
    <mergeCell ref="E224:N224"/>
    <mergeCell ref="E225:N225"/>
    <mergeCell ref="E226:N226"/>
    <mergeCell ref="E227:N227"/>
    <mergeCell ref="E228:N228"/>
    <mergeCell ref="E229:N229"/>
    <mergeCell ref="C175:C222"/>
  </mergeCells>
  <hyperlinks>
    <hyperlink ref="E99" r:id="rId1" xr:uid="{7142F374-EBE8-4BDD-BF33-57B06D87B68C}"/>
    <hyperlink ref="E103" r:id="rId2" xr:uid="{ED17EF8E-D9F3-4152-B997-AD7FD606330A}"/>
  </hyperlinks>
  <printOptions horizontalCentered="1"/>
  <pageMargins left="0.15748031496062992" right="0" top="0.19685039370078741" bottom="0" header="0" footer="3.937007874015748E-2"/>
  <pageSetup paperSize="9" scale="33" fitToHeight="3"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9A51C-C7F4-4BED-925C-D6A38D7DBCDF}">
  <sheetPr>
    <pageSetUpPr fitToPage="1"/>
  </sheetPr>
  <dimension ref="C1:V265"/>
  <sheetViews>
    <sheetView showGridLines="0" zoomScale="58" zoomScaleNormal="58" workbookViewId="0">
      <selection activeCell="AC49" sqref="AC49"/>
    </sheetView>
  </sheetViews>
  <sheetFormatPr defaultRowHeight="12.75" outlineLevelRow="2"/>
  <cols>
    <col min="1" max="2" width="9.140625" style="40"/>
    <col min="3" max="3" width="9.42578125" style="38" customWidth="1"/>
    <col min="4" max="4" width="76.140625" style="40" customWidth="1"/>
    <col min="5" max="5" width="21.85546875" style="40" customWidth="1"/>
    <col min="6" max="6" width="20.42578125" style="40" customWidth="1"/>
    <col min="7" max="7" width="21" style="40" customWidth="1"/>
    <col min="8" max="8" width="21.5703125" style="40" customWidth="1"/>
    <col min="9" max="9" width="22" style="40" customWidth="1"/>
    <col min="10" max="10" width="22.28515625" style="40" customWidth="1"/>
    <col min="11" max="11" width="18.5703125" style="40" customWidth="1"/>
    <col min="12" max="12" width="22.7109375" style="40" customWidth="1"/>
    <col min="13" max="13" width="25" style="40" customWidth="1"/>
    <col min="14" max="14" width="25.85546875" style="40" customWidth="1"/>
    <col min="15" max="17" width="9.140625" style="40"/>
    <col min="18" max="18" width="46.28515625" style="40" customWidth="1"/>
    <col min="19" max="19" width="13.140625" style="40" bestFit="1" customWidth="1"/>
    <col min="20" max="16384" width="9.140625" style="40"/>
  </cols>
  <sheetData>
    <row r="1" spans="3:17" ht="32.25" customHeight="1">
      <c r="D1" s="39"/>
      <c r="E1" s="39"/>
      <c r="F1" s="39"/>
      <c r="G1" s="39"/>
      <c r="H1" s="39"/>
      <c r="I1" s="39"/>
      <c r="J1" s="39"/>
      <c r="K1" s="39"/>
      <c r="L1" s="39"/>
      <c r="M1" s="39"/>
      <c r="N1" s="39"/>
      <c r="P1" s="40" t="s">
        <v>189</v>
      </c>
      <c r="Q1" s="41">
        <f>[39]Input1!I2</f>
        <v>10500</v>
      </c>
    </row>
    <row r="2" spans="3:17" ht="30.75">
      <c r="D2" s="452" t="s">
        <v>451</v>
      </c>
      <c r="E2" s="452"/>
      <c r="F2" s="452"/>
      <c r="G2" s="452"/>
      <c r="H2" s="452"/>
      <c r="I2" s="452"/>
      <c r="J2" s="452"/>
      <c r="K2" s="452"/>
      <c r="L2" s="452"/>
      <c r="M2" s="452"/>
      <c r="N2" s="452"/>
    </row>
    <row r="3" spans="3:17" ht="33" customHeight="1">
      <c r="C3" s="42"/>
      <c r="D3" s="453" t="s">
        <v>452</v>
      </c>
      <c r="E3" s="453"/>
      <c r="F3" s="453"/>
      <c r="G3" s="453"/>
      <c r="H3" s="453"/>
      <c r="I3" s="453"/>
      <c r="J3" s="453"/>
      <c r="K3" s="453"/>
      <c r="L3" s="453"/>
      <c r="M3" s="453"/>
      <c r="N3" s="453"/>
    </row>
    <row r="4" spans="3:17" ht="34.5" customHeight="1">
      <c r="C4" s="369">
        <v>1</v>
      </c>
      <c r="D4" s="370" t="s">
        <v>453</v>
      </c>
      <c r="E4" s="370"/>
      <c r="F4" s="370"/>
      <c r="G4" s="370"/>
      <c r="H4" s="370"/>
      <c r="I4" s="370"/>
      <c r="J4" s="370"/>
      <c r="K4" s="370"/>
      <c r="L4" s="370"/>
      <c r="M4" s="370"/>
      <c r="N4" s="370"/>
    </row>
    <row r="5" spans="3:17" ht="57.75" customHeight="1">
      <c r="C5" s="369"/>
      <c r="D5" s="43" t="s">
        <v>454</v>
      </c>
      <c r="E5" s="454" t="s">
        <v>455</v>
      </c>
      <c r="F5" s="454"/>
      <c r="G5" s="454"/>
      <c r="H5" s="454"/>
      <c r="I5" s="454"/>
      <c r="J5" s="454"/>
      <c r="K5" s="454"/>
      <c r="L5" s="454"/>
      <c r="M5" s="454"/>
      <c r="N5" s="454"/>
    </row>
    <row r="6" spans="3:17" ht="21.75" customHeight="1">
      <c r="C6" s="369"/>
      <c r="D6" s="43" t="s">
        <v>456</v>
      </c>
      <c r="E6" s="381">
        <f>E176</f>
        <v>374760.75</v>
      </c>
      <c r="F6" s="381"/>
      <c r="G6" s="381"/>
      <c r="H6" s="381"/>
      <c r="I6" s="381"/>
      <c r="J6" s="381"/>
      <c r="K6" s="381"/>
      <c r="L6" s="381"/>
      <c r="M6" s="381"/>
      <c r="N6" s="381"/>
    </row>
    <row r="7" spans="3:17" ht="21.75" customHeight="1">
      <c r="C7" s="369"/>
      <c r="D7" s="43" t="s">
        <v>457</v>
      </c>
      <c r="E7" s="381">
        <f>E41</f>
        <v>675750.00000000012</v>
      </c>
      <c r="F7" s="381"/>
      <c r="G7" s="381"/>
      <c r="H7" s="381"/>
      <c r="I7" s="381"/>
      <c r="J7" s="381"/>
      <c r="K7" s="381"/>
      <c r="L7" s="381"/>
      <c r="M7" s="381"/>
      <c r="N7" s="381"/>
    </row>
    <row r="8" spans="3:17" ht="16.5" customHeight="1">
      <c r="C8" s="369"/>
      <c r="D8" s="43" t="s">
        <v>458</v>
      </c>
      <c r="E8" s="381">
        <f>E94+J94</f>
        <v>58229800.000000007</v>
      </c>
      <c r="F8" s="381"/>
      <c r="G8" s="381"/>
      <c r="H8" s="381"/>
      <c r="I8" s="381"/>
      <c r="J8" s="381"/>
      <c r="K8" s="381"/>
      <c r="L8" s="381"/>
      <c r="M8" s="381"/>
      <c r="N8" s="381"/>
    </row>
    <row r="9" spans="3:17" ht="16.5" customHeight="1">
      <c r="C9" s="369"/>
      <c r="D9" s="43" t="s">
        <v>459</v>
      </c>
      <c r="E9" s="367">
        <f>E216</f>
        <v>44.871369471128929</v>
      </c>
      <c r="F9" s="367"/>
      <c r="G9" s="367"/>
      <c r="H9" s="367"/>
      <c r="I9" s="367"/>
      <c r="J9" s="367"/>
      <c r="K9" s="367"/>
      <c r="L9" s="367"/>
      <c r="M9" s="367"/>
      <c r="N9" s="367"/>
    </row>
    <row r="10" spans="3:17" ht="29.25" customHeight="1">
      <c r="C10" s="369"/>
      <c r="D10" s="43" t="s">
        <v>460</v>
      </c>
      <c r="E10" s="356" t="s">
        <v>461</v>
      </c>
      <c r="F10" s="356"/>
      <c r="G10" s="356"/>
      <c r="H10" s="356"/>
      <c r="I10" s="356"/>
      <c r="J10" s="356"/>
      <c r="K10" s="356"/>
      <c r="L10" s="356"/>
      <c r="M10" s="356"/>
      <c r="N10" s="356"/>
    </row>
    <row r="11" spans="3:17" ht="29.25" hidden="1" customHeight="1" outlineLevel="1">
      <c r="C11" s="369"/>
      <c r="D11" s="44" t="s">
        <v>199</v>
      </c>
      <c r="E11" s="451" t="s">
        <v>200</v>
      </c>
      <c r="F11" s="451"/>
      <c r="G11" s="451"/>
      <c r="H11" s="451"/>
      <c r="I11" s="451"/>
      <c r="J11" s="451"/>
      <c r="K11" s="451"/>
      <c r="L11" s="451"/>
      <c r="M11" s="451"/>
      <c r="N11" s="451"/>
    </row>
    <row r="12" spans="3:17" ht="48.75" hidden="1" customHeight="1" outlineLevel="1">
      <c r="C12" s="369"/>
      <c r="D12" s="43" t="s">
        <v>201</v>
      </c>
      <c r="E12" s="356" t="s">
        <v>202</v>
      </c>
      <c r="F12" s="356"/>
      <c r="G12" s="356"/>
      <c r="H12" s="356"/>
      <c r="I12" s="356"/>
      <c r="J12" s="356"/>
      <c r="K12" s="356"/>
      <c r="L12" s="356"/>
      <c r="M12" s="356"/>
      <c r="N12" s="356"/>
    </row>
    <row r="13" spans="3:17" ht="54.75" hidden="1" customHeight="1" outlineLevel="1">
      <c r="C13" s="369"/>
      <c r="D13" s="43" t="s">
        <v>203</v>
      </c>
      <c r="E13" s="356" t="s">
        <v>202</v>
      </c>
      <c r="F13" s="356"/>
      <c r="G13" s="356"/>
      <c r="H13" s="356"/>
      <c r="I13" s="356"/>
      <c r="J13" s="356"/>
      <c r="K13" s="356"/>
      <c r="L13" s="356"/>
      <c r="M13" s="356"/>
      <c r="N13" s="356"/>
    </row>
    <row r="14" spans="3:17" ht="54.75" hidden="1" customHeight="1" outlineLevel="1">
      <c r="C14" s="369"/>
      <c r="D14" s="43" t="s">
        <v>204</v>
      </c>
      <c r="E14" s="356" t="s">
        <v>202</v>
      </c>
      <c r="F14" s="356"/>
      <c r="G14" s="356"/>
      <c r="H14" s="356"/>
      <c r="I14" s="356"/>
      <c r="J14" s="356"/>
      <c r="K14" s="356"/>
      <c r="L14" s="356"/>
      <c r="M14" s="356"/>
      <c r="N14" s="356"/>
    </row>
    <row r="15" spans="3:17" ht="42" hidden="1" customHeight="1" outlineLevel="1">
      <c r="C15" s="369"/>
      <c r="D15" s="45" t="s">
        <v>205</v>
      </c>
      <c r="E15" s="381">
        <f>E191</f>
        <v>115950.00000000001</v>
      </c>
      <c r="F15" s="356"/>
      <c r="G15" s="356"/>
      <c r="H15" s="356"/>
      <c r="I15" s="356"/>
      <c r="J15" s="356"/>
      <c r="K15" s="356"/>
      <c r="L15" s="356"/>
      <c r="M15" s="356"/>
      <c r="N15" s="356"/>
    </row>
    <row r="16" spans="3:17" ht="30" hidden="1" customHeight="1" outlineLevel="1">
      <c r="C16" s="369"/>
      <c r="D16" s="45" t="s">
        <v>206</v>
      </c>
      <c r="E16" s="356" t="s">
        <v>207</v>
      </c>
      <c r="F16" s="356"/>
      <c r="G16" s="356"/>
      <c r="H16" s="356"/>
      <c r="I16" s="356"/>
      <c r="J16" s="356"/>
      <c r="K16" s="356"/>
      <c r="L16" s="356"/>
      <c r="M16" s="356"/>
      <c r="N16" s="356"/>
    </row>
    <row r="17" spans="3:22" ht="24.75" hidden="1" customHeight="1" outlineLevel="1">
      <c r="C17" s="369"/>
      <c r="D17" s="44" t="s">
        <v>208</v>
      </c>
      <c r="E17" s="451" t="s">
        <v>209</v>
      </c>
      <c r="F17" s="451"/>
      <c r="G17" s="451"/>
      <c r="H17" s="451"/>
      <c r="I17" s="451"/>
      <c r="J17" s="451"/>
      <c r="K17" s="451"/>
      <c r="L17" s="451"/>
      <c r="M17" s="451"/>
      <c r="N17" s="451"/>
    </row>
    <row r="18" spans="3:22" ht="51.75" hidden="1" customHeight="1" outlineLevel="1">
      <c r="C18" s="369"/>
      <c r="D18" s="43" t="s">
        <v>201</v>
      </c>
      <c r="E18" s="356" t="s">
        <v>202</v>
      </c>
      <c r="F18" s="356"/>
      <c r="G18" s="356"/>
      <c r="H18" s="356"/>
      <c r="I18" s="356"/>
      <c r="J18" s="356"/>
      <c r="K18" s="356"/>
      <c r="L18" s="356"/>
      <c r="M18" s="356"/>
      <c r="N18" s="356"/>
    </row>
    <row r="19" spans="3:22" ht="49.5" hidden="1" customHeight="1" outlineLevel="1">
      <c r="C19" s="369"/>
      <c r="D19" s="43" t="s">
        <v>203</v>
      </c>
      <c r="E19" s="356" t="s">
        <v>202</v>
      </c>
      <c r="F19" s="356"/>
      <c r="G19" s="356"/>
      <c r="H19" s="356"/>
      <c r="I19" s="356"/>
      <c r="J19" s="356"/>
      <c r="K19" s="356"/>
      <c r="L19" s="356"/>
      <c r="M19" s="356"/>
      <c r="N19" s="356"/>
    </row>
    <row r="20" spans="3:22" ht="55.5" hidden="1" customHeight="1" outlineLevel="1">
      <c r="C20" s="369"/>
      <c r="D20" s="43" t="s">
        <v>204</v>
      </c>
      <c r="E20" s="356" t="s">
        <v>202</v>
      </c>
      <c r="F20" s="356"/>
      <c r="G20" s="356"/>
      <c r="H20" s="356"/>
      <c r="I20" s="356"/>
      <c r="J20" s="356"/>
      <c r="K20" s="356"/>
      <c r="L20" s="356"/>
      <c r="M20" s="356"/>
      <c r="N20" s="356"/>
    </row>
    <row r="21" spans="3:22" ht="39" hidden="1" customHeight="1" outlineLevel="1">
      <c r="C21" s="369"/>
      <c r="D21" s="45" t="s">
        <v>205</v>
      </c>
      <c r="E21" s="381">
        <f>E192</f>
        <v>258810.75</v>
      </c>
      <c r="F21" s="356"/>
      <c r="G21" s="356"/>
      <c r="H21" s="356"/>
      <c r="I21" s="356"/>
      <c r="J21" s="356"/>
      <c r="K21" s="356"/>
      <c r="L21" s="356"/>
      <c r="M21" s="356"/>
      <c r="N21" s="356"/>
    </row>
    <row r="22" spans="3:22" ht="37.5" hidden="1" customHeight="1" outlineLevel="1">
      <c r="C22" s="369"/>
      <c r="D22" s="45" t="s">
        <v>206</v>
      </c>
      <c r="E22" s="356" t="s">
        <v>210</v>
      </c>
      <c r="F22" s="356"/>
      <c r="G22" s="356"/>
      <c r="H22" s="356"/>
      <c r="I22" s="356"/>
      <c r="J22" s="356"/>
      <c r="K22" s="356"/>
      <c r="L22" s="356"/>
      <c r="M22" s="356"/>
      <c r="N22" s="356"/>
    </row>
    <row r="23" spans="3:22" ht="37.5" hidden="1" customHeight="1" outlineLevel="1">
      <c r="C23" s="369"/>
      <c r="D23" s="43"/>
      <c r="E23" s="356"/>
      <c r="F23" s="356"/>
      <c r="G23" s="356"/>
      <c r="H23" s="356"/>
      <c r="I23" s="356"/>
      <c r="J23" s="356"/>
      <c r="K23" s="356"/>
      <c r="L23" s="356"/>
      <c r="M23" s="356"/>
      <c r="N23" s="356"/>
    </row>
    <row r="24" spans="3:22" ht="35.25" customHeight="1" collapsed="1">
      <c r="C24" s="440">
        <v>2</v>
      </c>
      <c r="D24" s="443" t="s">
        <v>462</v>
      </c>
      <c r="E24" s="444"/>
      <c r="F24" s="444"/>
      <c r="G24" s="444"/>
      <c r="H24" s="444"/>
      <c r="I24" s="444"/>
      <c r="J24" s="444"/>
      <c r="K24" s="444"/>
      <c r="L24" s="444"/>
      <c r="M24" s="444"/>
      <c r="N24" s="445"/>
      <c r="O24"/>
    </row>
    <row r="25" spans="3:22" ht="21" hidden="1" customHeight="1" outlineLevel="1">
      <c r="C25" s="441"/>
      <c r="D25" s="389" t="s">
        <v>212</v>
      </c>
      <c r="E25" s="390"/>
      <c r="F25" s="390"/>
      <c r="G25" s="390"/>
      <c r="H25" s="390"/>
      <c r="I25" s="390"/>
      <c r="J25" s="390"/>
      <c r="K25" s="390"/>
      <c r="L25" s="390"/>
      <c r="M25" s="390"/>
      <c r="N25" s="391"/>
      <c r="R25" s="40" t="s">
        <v>213</v>
      </c>
    </row>
    <row r="26" spans="3:22" ht="93.75" customHeight="1" collapsed="1">
      <c r="C26" s="441"/>
      <c r="D26" s="46" t="s">
        <v>463</v>
      </c>
      <c r="E26" s="446" t="s">
        <v>464</v>
      </c>
      <c r="F26" s="447"/>
      <c r="G26" s="447"/>
      <c r="H26" s="447"/>
      <c r="I26" s="447"/>
      <c r="J26" s="448" t="s">
        <v>465</v>
      </c>
      <c r="K26" s="448"/>
      <c r="L26" s="448"/>
      <c r="M26" s="448"/>
      <c r="N26" s="448"/>
    </row>
    <row r="27" spans="3:22" ht="275.25" customHeight="1">
      <c r="C27" s="441"/>
      <c r="D27" s="43" t="s">
        <v>466</v>
      </c>
      <c r="E27" s="384"/>
      <c r="F27" s="385"/>
      <c r="G27" s="385"/>
      <c r="H27" s="385"/>
      <c r="I27" s="385"/>
      <c r="J27" s="385"/>
      <c r="K27" s="385"/>
      <c r="L27" s="385"/>
      <c r="M27" s="385"/>
      <c r="N27" s="386"/>
      <c r="R27"/>
      <c r="S27"/>
    </row>
    <row r="28" spans="3:22" ht="84.75" customHeight="1">
      <c r="C28" s="441"/>
      <c r="D28" s="449" t="s">
        <v>467</v>
      </c>
      <c r="E28" s="428" t="s">
        <v>468</v>
      </c>
      <c r="F28" s="429"/>
      <c r="G28" s="429"/>
      <c r="H28" s="429"/>
      <c r="I28" s="429"/>
      <c r="J28" s="429"/>
      <c r="K28" s="429"/>
      <c r="L28" s="429"/>
      <c r="M28" s="429"/>
      <c r="N28" s="430"/>
      <c r="V28"/>
    </row>
    <row r="29" spans="3:22" ht="100.5" customHeight="1">
      <c r="C29" s="441"/>
      <c r="D29" s="450"/>
      <c r="E29" s="428" t="s">
        <v>469</v>
      </c>
      <c r="F29" s="429"/>
      <c r="G29" s="429"/>
      <c r="H29" s="429"/>
      <c r="I29" s="429"/>
      <c r="J29" s="429"/>
      <c r="K29" s="429"/>
      <c r="L29" s="429"/>
      <c r="M29" s="429"/>
      <c r="N29" s="430"/>
      <c r="U29" s="47"/>
    </row>
    <row r="30" spans="3:22" ht="61.5" customHeight="1">
      <c r="C30" s="441"/>
      <c r="D30" s="450"/>
      <c r="E30" s="428" t="s">
        <v>470</v>
      </c>
      <c r="F30" s="429"/>
      <c r="G30" s="429"/>
      <c r="H30" s="429"/>
      <c r="I30" s="429"/>
      <c r="J30" s="429"/>
      <c r="K30" s="429"/>
      <c r="L30" s="429"/>
      <c r="M30" s="429"/>
      <c r="N30" s="430"/>
    </row>
    <row r="31" spans="3:22" ht="54" customHeight="1">
      <c r="C31" s="441"/>
      <c r="D31" s="368" t="s">
        <v>471</v>
      </c>
      <c r="E31" s="431" t="s">
        <v>472</v>
      </c>
      <c r="F31" s="432"/>
      <c r="G31" s="432"/>
      <c r="H31" s="432"/>
      <c r="I31" s="432"/>
      <c r="J31" s="432"/>
      <c r="K31" s="432"/>
      <c r="L31" s="432"/>
      <c r="M31" s="432"/>
      <c r="N31" s="433"/>
    </row>
    <row r="32" spans="3:22" ht="409.6" customHeight="1">
      <c r="C32" s="441"/>
      <c r="D32" s="368"/>
      <c r="E32" s="434"/>
      <c r="F32" s="435"/>
      <c r="G32" s="435"/>
      <c r="H32" s="435"/>
      <c r="I32" s="435"/>
      <c r="J32" s="435"/>
      <c r="K32" s="435"/>
      <c r="L32" s="435"/>
      <c r="M32" s="435"/>
      <c r="N32" s="436"/>
    </row>
    <row r="33" spans="3:19" ht="108.75" customHeight="1">
      <c r="C33" s="441"/>
      <c r="D33" s="45" t="s">
        <v>473</v>
      </c>
      <c r="E33" s="437" t="s">
        <v>474</v>
      </c>
      <c r="F33" s="438"/>
      <c r="G33" s="438"/>
      <c r="H33" s="438"/>
      <c r="I33" s="438"/>
      <c r="J33" s="438"/>
      <c r="K33" s="438"/>
      <c r="L33" s="438"/>
      <c r="M33" s="438"/>
      <c r="N33" s="439"/>
    </row>
    <row r="34" spans="3:19" ht="42.75" customHeight="1">
      <c r="C34" s="441"/>
      <c r="D34" s="45" t="s">
        <v>475</v>
      </c>
      <c r="E34" s="437" t="s">
        <v>476</v>
      </c>
      <c r="F34" s="438"/>
      <c r="G34" s="438"/>
      <c r="H34" s="438"/>
      <c r="I34" s="438"/>
      <c r="J34" s="438"/>
      <c r="K34" s="438"/>
      <c r="L34" s="438"/>
      <c r="M34" s="438"/>
      <c r="N34" s="439"/>
    </row>
    <row r="35" spans="3:19" ht="24" customHeight="1">
      <c r="C35" s="441"/>
      <c r="D35" s="45" t="s">
        <v>477</v>
      </c>
      <c r="E35" s="437"/>
      <c r="F35" s="438"/>
      <c r="G35" s="438"/>
      <c r="H35" s="438"/>
      <c r="I35" s="438"/>
      <c r="J35" s="438"/>
      <c r="K35" s="438"/>
      <c r="L35" s="438"/>
      <c r="M35" s="438"/>
      <c r="N35" s="439"/>
    </row>
    <row r="36" spans="3:19" ht="24.75" customHeight="1">
      <c r="C36" s="441"/>
      <c r="D36" s="46" t="s">
        <v>478</v>
      </c>
      <c r="E36" s="389"/>
      <c r="F36" s="390"/>
      <c r="G36" s="390"/>
      <c r="H36" s="390"/>
      <c r="I36" s="390"/>
      <c r="J36" s="390"/>
      <c r="K36" s="390"/>
      <c r="L36" s="390"/>
      <c r="M36" s="390"/>
      <c r="N36" s="391"/>
    </row>
    <row r="37" spans="3:19" ht="48.75" customHeight="1">
      <c r="C37" s="441"/>
      <c r="D37" s="46" t="s">
        <v>479</v>
      </c>
      <c r="E37" s="399">
        <f>[39]Лист1!V323*25</f>
        <v>250</v>
      </c>
      <c r="F37" s="400"/>
      <c r="G37" s="400"/>
      <c r="H37" s="400"/>
      <c r="I37" s="400"/>
      <c r="J37" s="427">
        <f>[39]Лист1!AC432</f>
        <v>120</v>
      </c>
      <c r="K37" s="427"/>
      <c r="L37" s="427"/>
      <c r="M37" s="427"/>
      <c r="N37" s="427"/>
    </row>
    <row r="38" spans="3:19" ht="35.25" customHeight="1">
      <c r="C38" s="441"/>
      <c r="D38" s="46" t="s">
        <v>480</v>
      </c>
      <c r="E38" s="396">
        <f>E41/E37*0.5</f>
        <v>1351.5000000000002</v>
      </c>
      <c r="F38" s="397"/>
      <c r="G38" s="397"/>
      <c r="H38" s="397"/>
      <c r="I38" s="397"/>
      <c r="J38" s="396">
        <f>E41/J37*0.5</f>
        <v>2815.6250000000005</v>
      </c>
      <c r="K38" s="397"/>
      <c r="L38" s="397"/>
      <c r="M38" s="397"/>
      <c r="N38" s="398"/>
    </row>
    <row r="39" spans="3:19" ht="35.25" hidden="1" customHeight="1">
      <c r="C39" s="441"/>
      <c r="D39" s="414" t="s">
        <v>232</v>
      </c>
      <c r="E39" s="374" t="s">
        <v>30</v>
      </c>
      <c r="F39" s="376"/>
      <c r="G39" s="376"/>
      <c r="H39" s="376"/>
      <c r="I39" s="376"/>
      <c r="J39" s="376"/>
      <c r="K39" s="376"/>
      <c r="L39" s="376"/>
      <c r="M39" s="376"/>
      <c r="N39" s="375"/>
    </row>
    <row r="40" spans="3:19" ht="34.5" hidden="1" customHeight="1">
      <c r="C40" s="441"/>
      <c r="D40" s="415"/>
      <c r="E40" s="396">
        <f>E100</f>
        <v>2.7030000000000003</v>
      </c>
      <c r="F40" s="397"/>
      <c r="G40" s="397"/>
      <c r="H40" s="397"/>
      <c r="I40" s="397"/>
      <c r="J40" s="397"/>
      <c r="K40" s="397"/>
      <c r="L40" s="397"/>
      <c r="M40" s="397"/>
      <c r="N40" s="398"/>
    </row>
    <row r="41" spans="3:19" ht="40.5" customHeight="1">
      <c r="C41" s="441"/>
      <c r="D41" s="414" t="s">
        <v>481</v>
      </c>
      <c r="E41" s="416">
        <f>E40*E37*1000</f>
        <v>675750.00000000012</v>
      </c>
      <c r="F41" s="417"/>
      <c r="G41" s="417"/>
      <c r="H41" s="417"/>
      <c r="I41" s="417"/>
      <c r="J41" s="417"/>
      <c r="K41" s="417"/>
      <c r="L41" s="417"/>
      <c r="M41" s="417"/>
      <c r="N41" s="418"/>
    </row>
    <row r="42" spans="3:19" ht="23.25" customHeight="1">
      <c r="C42" s="442"/>
      <c r="D42" s="415"/>
      <c r="E42" s="419"/>
      <c r="F42" s="420"/>
      <c r="G42" s="420"/>
      <c r="H42" s="420"/>
      <c r="I42" s="420"/>
      <c r="J42" s="420"/>
      <c r="K42" s="420"/>
      <c r="L42" s="420"/>
      <c r="M42" s="420"/>
      <c r="N42" s="421"/>
    </row>
    <row r="43" spans="3:19" ht="34.5" customHeight="1">
      <c r="C43" s="369">
        <v>3</v>
      </c>
      <c r="D43" s="370" t="s">
        <v>482</v>
      </c>
      <c r="E43" s="370"/>
      <c r="F43" s="370"/>
      <c r="G43" s="370"/>
      <c r="H43" s="370"/>
      <c r="I43" s="370"/>
      <c r="J43" s="370"/>
      <c r="K43" s="370"/>
      <c r="L43" s="370"/>
      <c r="M43" s="370"/>
      <c r="N43" s="370"/>
    </row>
    <row r="44" spans="3:19" ht="24.75" customHeight="1">
      <c r="C44" s="369"/>
      <c r="D44" s="411" t="s">
        <v>122</v>
      </c>
      <c r="E44" s="411"/>
      <c r="F44" s="411"/>
      <c r="G44" s="411"/>
      <c r="H44" s="411"/>
      <c r="I44" s="411"/>
      <c r="J44" s="411"/>
      <c r="K44" s="411"/>
      <c r="L44" s="411"/>
      <c r="M44" s="411"/>
      <c r="N44" s="411"/>
    </row>
    <row r="45" spans="3:19" ht="32.25" customHeight="1">
      <c r="C45" s="369"/>
      <c r="D45" s="46" t="s">
        <v>483</v>
      </c>
      <c r="E45" s="380" t="s">
        <v>484</v>
      </c>
      <c r="F45" s="380"/>
      <c r="G45" s="380"/>
      <c r="H45" s="380"/>
      <c r="I45" s="380"/>
      <c r="J45" s="380"/>
      <c r="K45" s="380"/>
      <c r="L45" s="380"/>
      <c r="M45" s="380"/>
      <c r="N45" s="380"/>
    </row>
    <row r="46" spans="3:19" ht="29.25" customHeight="1">
      <c r="C46" s="369"/>
      <c r="D46" s="46" t="s">
        <v>485</v>
      </c>
      <c r="E46" s="383">
        <f>5500/5</f>
        <v>1100</v>
      </c>
      <c r="F46" s="383"/>
      <c r="G46" s="383"/>
      <c r="H46" s="383"/>
      <c r="I46" s="383"/>
      <c r="J46" s="383"/>
      <c r="K46" s="383"/>
      <c r="L46" s="383"/>
      <c r="M46" s="383"/>
      <c r="N46" s="383"/>
      <c r="R46"/>
      <c r="S46" s="48"/>
    </row>
    <row r="47" spans="3:19" ht="34.5" customHeight="1">
      <c r="C47" s="369"/>
      <c r="D47" s="46" t="s">
        <v>486</v>
      </c>
      <c r="E47" s="422">
        <f>E46*0.96</f>
        <v>1056</v>
      </c>
      <c r="F47" s="423"/>
      <c r="G47" s="423"/>
      <c r="H47" s="423"/>
      <c r="I47" s="423"/>
      <c r="J47" s="423"/>
      <c r="K47" s="423"/>
      <c r="L47" s="423"/>
      <c r="M47" s="423"/>
      <c r="N47" s="424"/>
    </row>
    <row r="48" spans="3:19" ht="24.75" customHeight="1">
      <c r="C48" s="369"/>
      <c r="D48" s="45" t="s">
        <v>487</v>
      </c>
      <c r="E48" s="425">
        <f>E47/0.2/25</f>
        <v>211.2</v>
      </c>
      <c r="F48" s="425"/>
      <c r="G48" s="425"/>
      <c r="H48" s="425"/>
      <c r="I48" s="425"/>
      <c r="J48" s="425"/>
      <c r="K48" s="425"/>
      <c r="L48" s="425"/>
      <c r="M48" s="425"/>
      <c r="N48" s="425"/>
    </row>
    <row r="49" spans="3:19" ht="24.75" customHeight="1">
      <c r="C49" s="369"/>
      <c r="D49" s="46" t="s">
        <v>488</v>
      </c>
      <c r="E49" s="426">
        <f>E48*E37</f>
        <v>52800</v>
      </c>
      <c r="F49" s="426"/>
      <c r="G49" s="426"/>
      <c r="H49" s="426"/>
      <c r="I49" s="426"/>
      <c r="J49" s="426"/>
      <c r="K49" s="426"/>
      <c r="L49" s="426"/>
      <c r="M49" s="426"/>
      <c r="N49" s="426"/>
    </row>
    <row r="50" spans="3:19" ht="24.75" hidden="1" customHeight="1" outlineLevel="1">
      <c r="C50" s="369"/>
      <c r="E50" s="412"/>
      <c r="F50" s="412"/>
      <c r="G50" s="412"/>
      <c r="H50" s="412"/>
      <c r="I50" s="412"/>
      <c r="J50" s="412"/>
      <c r="K50" s="412"/>
      <c r="L50" s="412"/>
      <c r="M50" s="412"/>
      <c r="N50" s="412"/>
    </row>
    <row r="51" spans="3:19" ht="21" hidden="1" customHeight="1" outlineLevel="1">
      <c r="C51" s="369"/>
      <c r="D51" s="46"/>
      <c r="E51" s="413"/>
      <c r="F51" s="413"/>
      <c r="G51" s="413"/>
      <c r="H51" s="413"/>
      <c r="I51" s="413"/>
      <c r="J51" s="413"/>
      <c r="K51" s="413"/>
      <c r="L51" s="413"/>
      <c r="M51" s="413"/>
      <c r="N51" s="413"/>
    </row>
    <row r="52" spans="3:19" ht="24.75" hidden="1" customHeight="1" outlineLevel="1">
      <c r="C52" s="369"/>
      <c r="E52" s="382"/>
      <c r="F52" s="382"/>
      <c r="G52" s="382"/>
      <c r="H52" s="382"/>
      <c r="I52" s="382"/>
      <c r="J52" s="382"/>
      <c r="K52" s="382"/>
      <c r="L52" s="382"/>
      <c r="M52" s="382"/>
      <c r="N52" s="382"/>
    </row>
    <row r="53" spans="3:19" ht="24.75" hidden="1" customHeight="1" outlineLevel="2">
      <c r="C53" s="369"/>
      <c r="D53" s="46"/>
      <c r="E53" s="382"/>
      <c r="F53" s="382"/>
      <c r="G53" s="382"/>
      <c r="H53" s="382"/>
      <c r="I53" s="382"/>
      <c r="J53" s="382"/>
      <c r="K53" s="382"/>
      <c r="L53" s="382"/>
      <c r="M53" s="382"/>
      <c r="N53" s="382"/>
    </row>
    <row r="54" spans="3:19" ht="27" customHeight="1" collapsed="1">
      <c r="C54" s="369"/>
      <c r="D54" s="380" t="s">
        <v>489</v>
      </c>
      <c r="E54" s="380"/>
      <c r="F54" s="380"/>
      <c r="G54" s="380"/>
      <c r="H54" s="380"/>
      <c r="I54" s="380"/>
      <c r="J54" s="380"/>
      <c r="K54" s="380"/>
      <c r="L54" s="380"/>
      <c r="M54" s="380"/>
      <c r="N54" s="380"/>
    </row>
    <row r="55" spans="3:19" ht="32.25" customHeight="1">
      <c r="C55" s="369"/>
      <c r="D55" s="49" t="s">
        <v>490</v>
      </c>
      <c r="E55" s="49"/>
      <c r="F55" s="49" t="s">
        <v>491</v>
      </c>
      <c r="G55" s="49" t="s">
        <v>492</v>
      </c>
      <c r="H55" s="49" t="s">
        <v>493</v>
      </c>
      <c r="I55" s="49"/>
      <c r="J55" s="50"/>
      <c r="K55" s="49" t="s">
        <v>491</v>
      </c>
      <c r="L55" s="49" t="s">
        <v>492</v>
      </c>
      <c r="M55" s="49" t="s">
        <v>493</v>
      </c>
      <c r="N55" s="50"/>
      <c r="S55" s="48"/>
    </row>
    <row r="56" spans="3:19" ht="40.5" customHeight="1">
      <c r="C56" s="369"/>
      <c r="D56" s="51" t="s">
        <v>494</v>
      </c>
      <c r="E56" s="50"/>
      <c r="F56" s="52">
        <f>[39]Лист1!AG558</f>
        <v>34</v>
      </c>
      <c r="G56" s="52">
        <f>[39]Лист1!AH558</f>
        <v>17</v>
      </c>
      <c r="H56" s="52">
        <f>[39]Лист1!AI558</f>
        <v>18</v>
      </c>
      <c r="I56" s="53"/>
      <c r="J56" s="54"/>
      <c r="K56" s="52">
        <f>[39]Лист1!W56</f>
        <v>616</v>
      </c>
      <c r="L56" s="52">
        <f>[39]Лист1!X56</f>
        <v>656</v>
      </c>
      <c r="M56" s="52">
        <f>[39]Лист1!Y56</f>
        <v>800</v>
      </c>
      <c r="N56" s="49"/>
    </row>
    <row r="57" spans="3:19" ht="38.25" customHeight="1">
      <c r="C57" s="369"/>
      <c r="D57" s="51" t="s">
        <v>495</v>
      </c>
      <c r="E57" s="52"/>
      <c r="F57" s="52">
        <v>0</v>
      </c>
      <c r="G57" s="52">
        <v>0</v>
      </c>
      <c r="H57" s="52">
        <v>0</v>
      </c>
      <c r="I57" s="55"/>
      <c r="J57" s="54"/>
      <c r="K57" s="52">
        <f>[39]Лист1!W86</f>
        <v>0</v>
      </c>
      <c r="L57" s="52">
        <f>[39]Лист1!X86</f>
        <v>0</v>
      </c>
      <c r="M57" s="52">
        <f>[39]Лист1!Y86</f>
        <v>0</v>
      </c>
      <c r="N57" s="49"/>
    </row>
    <row r="58" spans="3:19" ht="37.5" customHeight="1">
      <c r="C58" s="369"/>
      <c r="D58" s="51" t="s">
        <v>496</v>
      </c>
      <c r="E58" s="392" t="s">
        <v>497</v>
      </c>
      <c r="F58" s="392"/>
      <c r="G58" s="392"/>
      <c r="H58" s="392"/>
      <c r="I58" s="392"/>
      <c r="J58" s="392"/>
      <c r="K58" s="392"/>
      <c r="L58" s="392"/>
      <c r="M58" s="392"/>
      <c r="N58" s="392"/>
    </row>
    <row r="59" spans="3:19" ht="37.5" customHeight="1">
      <c r="C59" s="369"/>
      <c r="D59" s="51" t="s">
        <v>488</v>
      </c>
      <c r="E59" s="410">
        <f>(M56+H56)*1000</f>
        <v>818000</v>
      </c>
      <c r="F59" s="385"/>
      <c r="G59" s="385"/>
      <c r="H59" s="385"/>
      <c r="I59" s="385"/>
      <c r="J59" s="385"/>
      <c r="K59" s="385"/>
      <c r="L59" s="385"/>
      <c r="M59" s="385"/>
      <c r="N59" s="386"/>
    </row>
    <row r="60" spans="3:19" ht="21" customHeight="1">
      <c r="C60" s="369"/>
      <c r="D60" s="411" t="s">
        <v>123</v>
      </c>
      <c r="E60" s="411"/>
      <c r="F60" s="411"/>
      <c r="G60" s="411"/>
      <c r="H60" s="411"/>
      <c r="I60" s="411"/>
      <c r="J60" s="411"/>
      <c r="K60" s="411"/>
      <c r="L60" s="411"/>
      <c r="M60" s="411"/>
      <c r="N60" s="411"/>
    </row>
    <row r="61" spans="3:19" ht="24.75" hidden="1" customHeight="1" outlineLevel="1">
      <c r="C61" s="369"/>
      <c r="D61" s="46" t="s">
        <v>235</v>
      </c>
      <c r="E61" s="380" t="str">
        <f>E45</f>
        <v>Manufacturers of Photovoltaic Converters (Solar Panels)</v>
      </c>
      <c r="F61" s="380"/>
      <c r="G61" s="380"/>
      <c r="H61" s="380"/>
      <c r="I61" s="380"/>
      <c r="J61" s="380"/>
      <c r="K61" s="380"/>
      <c r="L61" s="380"/>
      <c r="M61" s="380"/>
      <c r="N61" s="380"/>
    </row>
    <row r="62" spans="3:19" ht="24.75" hidden="1" customHeight="1" outlineLevel="1">
      <c r="C62" s="369"/>
      <c r="D62" s="46" t="s">
        <v>249</v>
      </c>
      <c r="E62" s="56" t="s">
        <v>250</v>
      </c>
      <c r="F62" s="56"/>
      <c r="G62" s="56" t="s">
        <v>251</v>
      </c>
      <c r="H62" s="56" t="s">
        <v>252</v>
      </c>
      <c r="I62" s="56"/>
      <c r="J62" s="56" t="s">
        <v>253</v>
      </c>
      <c r="K62" s="50"/>
      <c r="L62" s="50"/>
      <c r="M62" s="50"/>
      <c r="N62" s="50"/>
    </row>
    <row r="63" spans="3:19" ht="29.25" hidden="1" customHeight="1" outlineLevel="1">
      <c r="C63" s="369"/>
      <c r="D63" s="46" t="s">
        <v>254</v>
      </c>
      <c r="E63" s="57"/>
      <c r="F63" s="57"/>
      <c r="G63" s="57"/>
      <c r="H63" s="57"/>
      <c r="I63" s="57"/>
      <c r="J63" s="57"/>
      <c r="K63" s="43"/>
      <c r="L63" s="43"/>
      <c r="M63" s="43"/>
      <c r="N63" s="43"/>
    </row>
    <row r="64" spans="3:19" ht="24.75" hidden="1" customHeight="1" outlineLevel="1">
      <c r="C64" s="369"/>
      <c r="D64" s="45" t="s">
        <v>255</v>
      </c>
      <c r="E64" s="56"/>
      <c r="F64" s="56"/>
      <c r="G64" s="56"/>
      <c r="H64" s="56"/>
      <c r="I64" s="56"/>
      <c r="J64" s="56"/>
      <c r="K64" s="50"/>
      <c r="L64" s="50"/>
      <c r="M64" s="50"/>
      <c r="N64" s="50"/>
    </row>
    <row r="65" spans="3:14" ht="36" hidden="1" customHeight="1" outlineLevel="1">
      <c r="C65" s="369"/>
      <c r="D65" s="46" t="s">
        <v>256</v>
      </c>
      <c r="E65" s="56"/>
      <c r="F65" s="56"/>
      <c r="G65" s="56"/>
      <c r="H65" s="56"/>
      <c r="I65" s="56"/>
      <c r="J65" s="56"/>
      <c r="K65" s="50"/>
      <c r="L65" s="50"/>
      <c r="M65" s="50"/>
      <c r="N65" s="50"/>
    </row>
    <row r="66" spans="3:14" ht="24.75" hidden="1" customHeight="1" outlineLevel="1">
      <c r="C66" s="369"/>
      <c r="D66" s="46" t="s">
        <v>257</v>
      </c>
      <c r="E66" s="58">
        <v>0.05</v>
      </c>
      <c r="F66" s="58"/>
      <c r="G66" s="58">
        <v>0.05</v>
      </c>
      <c r="H66" s="58">
        <v>0.05</v>
      </c>
      <c r="I66" s="58"/>
      <c r="J66" s="58">
        <v>0.05</v>
      </c>
      <c r="K66" s="50"/>
      <c r="L66" s="50"/>
      <c r="M66" s="50"/>
      <c r="N66" s="50"/>
    </row>
    <row r="67" spans="3:14" ht="24.75" hidden="1" customHeight="1" outlineLevel="1">
      <c r="C67" s="369"/>
      <c r="D67" s="46" t="s">
        <v>258</v>
      </c>
      <c r="E67" s="56"/>
      <c r="F67" s="56"/>
      <c r="G67" s="56"/>
      <c r="H67" s="56"/>
      <c r="I67" s="56"/>
      <c r="J67" s="56"/>
      <c r="K67" s="50"/>
      <c r="L67" s="50"/>
      <c r="M67" s="50"/>
      <c r="N67" s="50"/>
    </row>
    <row r="68" spans="3:14" ht="24.75" hidden="1" customHeight="1" outlineLevel="1">
      <c r="C68" s="369"/>
      <c r="D68" s="46" t="s">
        <v>259</v>
      </c>
      <c r="E68" s="57">
        <f>E63*E64*$E$37</f>
        <v>0</v>
      </c>
      <c r="F68" s="57"/>
      <c r="G68" s="57">
        <f>G63*G64*$E$37</f>
        <v>0</v>
      </c>
      <c r="H68" s="57">
        <f>H63*H64*$E$37</f>
        <v>0</v>
      </c>
      <c r="I68" s="57"/>
      <c r="J68" s="57">
        <f>J63*J64*$E$37</f>
        <v>0</v>
      </c>
      <c r="K68" s="59"/>
      <c r="L68" s="59"/>
      <c r="M68" s="59"/>
      <c r="N68" s="59"/>
    </row>
    <row r="69" spans="3:14" ht="24.75" hidden="1" customHeight="1" outlineLevel="1">
      <c r="C69" s="369"/>
      <c r="D69" s="46" t="s">
        <v>260</v>
      </c>
      <c r="E69" s="367">
        <f>E68</f>
        <v>0</v>
      </c>
      <c r="F69" s="367"/>
      <c r="G69" s="367"/>
      <c r="H69" s="367"/>
      <c r="I69" s="367"/>
      <c r="J69" s="367"/>
      <c r="K69" s="59"/>
      <c r="L69" s="59"/>
      <c r="M69" s="59"/>
      <c r="N69" s="59"/>
    </row>
    <row r="70" spans="3:14" ht="28.5" customHeight="1" collapsed="1">
      <c r="C70" s="369"/>
      <c r="D70" s="380" t="s">
        <v>498</v>
      </c>
      <c r="E70" s="380"/>
      <c r="F70" s="380"/>
      <c r="G70" s="380"/>
      <c r="H70" s="380"/>
      <c r="I70" s="380"/>
      <c r="J70" s="380"/>
      <c r="K70" s="380"/>
      <c r="L70" s="380"/>
      <c r="M70" s="380"/>
      <c r="N70" s="380"/>
    </row>
    <row r="71" spans="3:14" ht="28.5" customHeight="1">
      <c r="C71" s="369"/>
      <c r="D71" s="49" t="s">
        <v>499</v>
      </c>
      <c r="E71" s="49"/>
      <c r="F71" s="60">
        <v>2017</v>
      </c>
      <c r="G71" s="60">
        <v>2018</v>
      </c>
      <c r="H71" s="60">
        <v>2019</v>
      </c>
      <c r="I71" s="60" t="s">
        <v>500</v>
      </c>
      <c r="J71" s="61"/>
      <c r="K71" s="49" t="s">
        <v>501</v>
      </c>
      <c r="L71" s="49" t="s">
        <v>502</v>
      </c>
      <c r="M71" s="49" t="s">
        <v>503</v>
      </c>
      <c r="N71" s="49" t="s">
        <v>500</v>
      </c>
    </row>
    <row r="72" spans="3:14" ht="24" customHeight="1">
      <c r="C72" s="369"/>
      <c r="D72" s="51" t="s">
        <v>504</v>
      </c>
      <c r="E72" s="49"/>
      <c r="F72" s="60">
        <f>[39]Лист1!AG773</f>
        <v>24</v>
      </c>
      <c r="G72" s="60">
        <f>[39]Лист1!AH773</f>
        <v>2</v>
      </c>
      <c r="H72" s="60">
        <f>[39]Лист1!AI773</f>
        <v>10</v>
      </c>
      <c r="I72" s="60">
        <f>AVERAGE(F72:H72)</f>
        <v>12</v>
      </c>
      <c r="J72" s="61"/>
      <c r="K72" s="60">
        <f>[39]Лист1!V140</f>
        <v>0</v>
      </c>
      <c r="L72" s="60">
        <f>[39]Лист1!W140</f>
        <v>0</v>
      </c>
      <c r="M72" s="60">
        <f>[39]Лист1!X140</f>
        <v>0</v>
      </c>
      <c r="N72" s="60">
        <f>AVERAGE(K72:M72)</f>
        <v>0</v>
      </c>
    </row>
    <row r="73" spans="3:14" ht="20.25" customHeight="1">
      <c r="C73" s="369"/>
      <c r="D73" s="51" t="s">
        <v>505</v>
      </c>
      <c r="E73" s="61"/>
      <c r="F73" s="60">
        <f>[39]Лист1!AG713</f>
        <v>41004</v>
      </c>
      <c r="G73" s="60">
        <f>[39]Лист1!AH713</f>
        <v>38913</v>
      </c>
      <c r="H73" s="60">
        <f>[39]Лист1!AI713</f>
        <v>32947</v>
      </c>
      <c r="I73" s="60">
        <f t="shared" ref="I73:I75" si="0">AVERAGE(F73:H73)</f>
        <v>37621.333333333336</v>
      </c>
      <c r="J73" s="61"/>
      <c r="K73" s="60">
        <f>[39]Лист1!V182</f>
        <v>17.971</v>
      </c>
      <c r="L73" s="60">
        <f>[39]Лист1!W182</f>
        <v>21.151</v>
      </c>
      <c r="M73" s="60">
        <f>[39]Лист1!X182</f>
        <v>22.960999999999999</v>
      </c>
      <c r="N73" s="62">
        <f>AVERAGE(K73:M73)</f>
        <v>20.694333333333333</v>
      </c>
    </row>
    <row r="74" spans="3:14" ht="24" customHeight="1">
      <c r="C74" s="369"/>
      <c r="D74" s="51" t="s">
        <v>506</v>
      </c>
      <c r="E74" s="63"/>
      <c r="F74" s="60">
        <f>[39]Лист1!AF854</f>
        <v>219</v>
      </c>
      <c r="G74" s="60">
        <f>[39]Лист1!AG854</f>
        <v>420</v>
      </c>
      <c r="H74" s="60">
        <f>[39]Лист1!AH854</f>
        <v>309</v>
      </c>
      <c r="I74" s="60">
        <f t="shared" si="0"/>
        <v>316</v>
      </c>
      <c r="J74" s="61"/>
      <c r="K74" s="60">
        <f>[39]Лист1!V228</f>
        <v>2.0840000000000001</v>
      </c>
      <c r="L74" s="60">
        <f>[39]Лист1!W228</f>
        <v>2.0750000000000002</v>
      </c>
      <c r="M74" s="60">
        <f>[39]Лист1!X228</f>
        <v>1.544</v>
      </c>
      <c r="N74" s="60">
        <f>AVERAGE(K74:M74)</f>
        <v>1.9010000000000005</v>
      </c>
    </row>
    <row r="75" spans="3:14" ht="19.5" customHeight="1">
      <c r="C75" s="369"/>
      <c r="D75" s="51" t="s">
        <v>507</v>
      </c>
      <c r="E75" s="63"/>
      <c r="F75" s="60">
        <f>[39]Лист1!AF938</f>
        <v>1</v>
      </c>
      <c r="G75" s="60">
        <f>[39]Лист1!AG938</f>
        <v>3</v>
      </c>
      <c r="H75" s="60">
        <f>[39]Лист1!AH938</f>
        <v>4</v>
      </c>
      <c r="I75" s="60">
        <f t="shared" si="0"/>
        <v>2.6666666666666665</v>
      </c>
      <c r="J75" s="61"/>
      <c r="K75" s="60">
        <f>[39]Лист1!V270</f>
        <v>5.0069999999999997</v>
      </c>
      <c r="L75" s="60">
        <f>[39]Лист1!W270</f>
        <v>1.393</v>
      </c>
      <c r="M75" s="60">
        <f>[39]Лист1!X270/1000</f>
        <v>0.40200000000000002</v>
      </c>
      <c r="N75" s="60">
        <f>AVERAGE(K75:M75)</f>
        <v>2.2673333333333332</v>
      </c>
    </row>
    <row r="76" spans="3:14" ht="40.5" hidden="1" customHeight="1" outlineLevel="1">
      <c r="C76" s="369"/>
      <c r="D76" s="51"/>
      <c r="E76" s="49"/>
      <c r="F76" s="49"/>
      <c r="G76" s="49"/>
      <c r="H76" s="49"/>
      <c r="I76" s="49"/>
      <c r="J76" s="49"/>
      <c r="K76" s="49"/>
      <c r="L76" s="49"/>
      <c r="M76" s="49"/>
      <c r="N76" s="49"/>
    </row>
    <row r="77" spans="3:14" ht="21" hidden="1" customHeight="1" outlineLevel="1">
      <c r="C77" s="369"/>
      <c r="D77" s="51"/>
      <c r="E77" s="49"/>
      <c r="F77" s="49"/>
      <c r="G77" s="49"/>
      <c r="H77" s="49"/>
      <c r="I77" s="49"/>
      <c r="J77" s="49"/>
      <c r="K77" s="49"/>
      <c r="L77" s="49"/>
      <c r="M77" s="49"/>
      <c r="N77" s="49"/>
    </row>
    <row r="78" spans="3:14" ht="21" hidden="1" customHeight="1" outlineLevel="1">
      <c r="C78" s="369"/>
      <c r="D78" s="51"/>
      <c r="E78" s="49"/>
      <c r="F78" s="49"/>
      <c r="G78" s="49"/>
      <c r="H78" s="49"/>
      <c r="I78" s="49"/>
      <c r="J78" s="49"/>
      <c r="K78" s="49"/>
      <c r="L78" s="49"/>
      <c r="M78" s="49"/>
      <c r="N78" s="49"/>
    </row>
    <row r="79" spans="3:14" ht="21" hidden="1" customHeight="1" outlineLevel="1">
      <c r="C79" s="369"/>
      <c r="D79" s="51" t="s">
        <v>268</v>
      </c>
      <c r="E79" s="49"/>
      <c r="F79" s="49"/>
      <c r="G79" s="49"/>
      <c r="H79" s="49"/>
      <c r="I79" s="49"/>
      <c r="J79" s="49"/>
      <c r="K79" s="49"/>
      <c r="L79" s="49"/>
      <c r="M79" s="49"/>
      <c r="N79" s="49"/>
    </row>
    <row r="80" spans="3:14" ht="21" hidden="1" customHeight="1" outlineLevel="1">
      <c r="C80" s="369"/>
      <c r="D80" s="51" t="s">
        <v>268</v>
      </c>
      <c r="E80" s="49"/>
      <c r="F80" s="49"/>
      <c r="G80" s="49"/>
      <c r="H80" s="49"/>
      <c r="I80" s="49"/>
      <c r="J80" s="49"/>
      <c r="K80" s="49"/>
      <c r="L80" s="49"/>
      <c r="M80" s="49"/>
      <c r="N80" s="49"/>
    </row>
    <row r="81" spans="3:14" ht="30.75" customHeight="1" collapsed="1">
      <c r="C81" s="369"/>
      <c r="D81" s="51" t="s">
        <v>508</v>
      </c>
      <c r="E81" s="356"/>
      <c r="F81" s="356"/>
      <c r="G81" s="356"/>
      <c r="H81" s="356"/>
      <c r="I81" s="356"/>
      <c r="J81" s="356"/>
      <c r="K81" s="356"/>
      <c r="L81" s="356"/>
      <c r="M81" s="356"/>
      <c r="N81" s="356"/>
    </row>
    <row r="82" spans="3:14" ht="30" customHeight="1">
      <c r="C82" s="369"/>
      <c r="D82" s="51" t="s">
        <v>509</v>
      </c>
      <c r="E82" s="371">
        <f>SUM(M72:M75)+SUM(H72:H75)/1000</f>
        <v>58.177000000000007</v>
      </c>
      <c r="F82" s="371"/>
      <c r="G82" s="356"/>
      <c r="H82" s="356"/>
      <c r="I82" s="356"/>
      <c r="J82" s="356"/>
      <c r="K82" s="356"/>
      <c r="L82" s="356"/>
      <c r="M82" s="356"/>
      <c r="N82" s="356"/>
    </row>
    <row r="83" spans="3:14" ht="21" hidden="1" customHeight="1" outlineLevel="1">
      <c r="C83" s="369"/>
      <c r="D83" s="408" t="s">
        <v>271</v>
      </c>
      <c r="E83" s="408"/>
      <c r="F83" s="408"/>
      <c r="G83" s="408"/>
      <c r="H83" s="408"/>
      <c r="I83" s="408"/>
      <c r="J83" s="408"/>
      <c r="K83" s="408"/>
      <c r="L83" s="408"/>
      <c r="M83" s="408"/>
      <c r="N83" s="408"/>
    </row>
    <row r="84" spans="3:14" ht="24.75" hidden="1" customHeight="1" outlineLevel="1">
      <c r="C84" s="369"/>
      <c r="D84" s="46" t="s">
        <v>272</v>
      </c>
      <c r="E84" s="50"/>
      <c r="F84" s="50"/>
      <c r="G84" s="50"/>
      <c r="H84" s="50"/>
      <c r="I84" s="50"/>
      <c r="J84" s="50"/>
      <c r="K84" s="50"/>
      <c r="L84" s="50"/>
      <c r="M84" s="50"/>
      <c r="N84" s="50"/>
    </row>
    <row r="85" spans="3:14" ht="24.75" hidden="1" customHeight="1" outlineLevel="1">
      <c r="C85" s="369"/>
      <c r="D85" s="46" t="s">
        <v>273</v>
      </c>
      <c r="E85" s="50"/>
      <c r="F85" s="50"/>
      <c r="G85" s="50"/>
      <c r="H85" s="50"/>
      <c r="I85" s="50"/>
      <c r="J85" s="50"/>
      <c r="K85" s="50"/>
      <c r="L85" s="50"/>
      <c r="M85" s="50"/>
      <c r="N85" s="50"/>
    </row>
    <row r="86" spans="3:14" ht="24.75" hidden="1" customHeight="1" outlineLevel="1">
      <c r="C86" s="369"/>
      <c r="D86" s="45" t="s">
        <v>274</v>
      </c>
      <c r="E86" s="50"/>
      <c r="F86" s="50"/>
      <c r="G86" s="50"/>
      <c r="H86" s="50"/>
      <c r="I86" s="50"/>
      <c r="J86" s="50"/>
      <c r="K86" s="50"/>
      <c r="L86" s="50"/>
      <c r="M86" s="50"/>
      <c r="N86" s="50"/>
    </row>
    <row r="87" spans="3:14" ht="36" hidden="1" customHeight="1" outlineLevel="1">
      <c r="C87" s="369"/>
      <c r="D87" s="46" t="s">
        <v>256</v>
      </c>
      <c r="E87" s="50"/>
      <c r="F87" s="50"/>
      <c r="G87" s="50"/>
      <c r="H87" s="50"/>
      <c r="I87" s="50"/>
      <c r="J87" s="50"/>
      <c r="K87" s="50"/>
      <c r="L87" s="50"/>
      <c r="M87" s="50"/>
      <c r="N87" s="50"/>
    </row>
    <row r="88" spans="3:14" ht="24.75" hidden="1" customHeight="1" outlineLevel="1">
      <c r="C88" s="369"/>
      <c r="D88" s="46" t="s">
        <v>257</v>
      </c>
      <c r="E88" s="50"/>
      <c r="F88" s="50"/>
      <c r="G88" s="50"/>
      <c r="H88" s="50"/>
      <c r="I88" s="50"/>
      <c r="J88" s="50"/>
      <c r="K88" s="50"/>
      <c r="L88" s="50"/>
      <c r="M88" s="50"/>
      <c r="N88" s="50"/>
    </row>
    <row r="89" spans="3:14" ht="24.75" hidden="1" customHeight="1" outlineLevel="1">
      <c r="C89" s="369"/>
      <c r="D89" s="46" t="s">
        <v>258</v>
      </c>
      <c r="E89" s="50"/>
      <c r="F89" s="50"/>
      <c r="G89" s="50"/>
      <c r="H89" s="50"/>
      <c r="I89" s="50"/>
      <c r="J89" s="50"/>
      <c r="K89" s="50"/>
      <c r="L89" s="50"/>
      <c r="M89" s="50"/>
      <c r="N89" s="50"/>
    </row>
    <row r="90" spans="3:14" ht="24.75" hidden="1" customHeight="1" outlineLevel="1">
      <c r="C90" s="369"/>
      <c r="D90" s="46" t="s">
        <v>259</v>
      </c>
      <c r="E90" s="367"/>
      <c r="F90" s="367"/>
      <c r="G90" s="367"/>
      <c r="H90" s="367"/>
      <c r="I90" s="367"/>
      <c r="J90" s="367"/>
      <c r="K90" s="367"/>
      <c r="L90" s="367"/>
      <c r="M90" s="367"/>
      <c r="N90" s="367"/>
    </row>
    <row r="91" spans="3:14" ht="21" customHeight="1" collapsed="1">
      <c r="C91" s="369"/>
      <c r="D91" s="409" t="s">
        <v>510</v>
      </c>
      <c r="E91" s="409"/>
      <c r="F91" s="409"/>
      <c r="G91" s="409"/>
      <c r="H91" s="409"/>
      <c r="I91" s="409"/>
      <c r="J91" s="409"/>
      <c r="K91" s="409"/>
      <c r="L91" s="409"/>
      <c r="M91" s="409"/>
      <c r="N91" s="409"/>
    </row>
    <row r="92" spans="3:14" ht="66.75" hidden="1" customHeight="1" outlineLevel="1">
      <c r="C92" s="369"/>
      <c r="D92" s="51" t="s">
        <v>276</v>
      </c>
      <c r="E92" s="380"/>
      <c r="F92" s="380"/>
      <c r="G92" s="380"/>
      <c r="H92" s="380"/>
      <c r="I92" s="380"/>
      <c r="J92" s="380"/>
      <c r="K92" s="380"/>
      <c r="L92" s="380"/>
      <c r="M92" s="380"/>
      <c r="N92" s="380"/>
    </row>
    <row r="93" spans="3:14" ht="74.25" hidden="1" customHeight="1" outlineLevel="1">
      <c r="C93" s="369"/>
      <c r="D93" s="49" t="s">
        <v>277</v>
      </c>
      <c r="E93" s="356"/>
      <c r="F93" s="356"/>
      <c r="G93" s="356"/>
      <c r="H93" s="356"/>
      <c r="I93" s="356"/>
      <c r="J93" s="356"/>
      <c r="K93" s="356"/>
      <c r="L93" s="356"/>
      <c r="M93" s="356"/>
      <c r="N93" s="356"/>
    </row>
    <row r="94" spans="3:14" ht="24.75" customHeight="1" collapsed="1">
      <c r="C94" s="369"/>
      <c r="D94" s="64" t="s">
        <v>511</v>
      </c>
      <c r="E94" s="405">
        <f>E82*1000000</f>
        <v>58177000.000000007</v>
      </c>
      <c r="F94" s="405"/>
      <c r="G94" s="405"/>
      <c r="H94" s="405"/>
      <c r="I94" s="405"/>
      <c r="J94" s="405">
        <f>E49</f>
        <v>52800</v>
      </c>
      <c r="K94" s="405"/>
      <c r="L94" s="405"/>
      <c r="M94" s="405"/>
      <c r="N94" s="405"/>
    </row>
    <row r="95" spans="3:14" ht="36.75" customHeight="1">
      <c r="C95" s="369"/>
      <c r="D95" s="64" t="s">
        <v>512</v>
      </c>
      <c r="E95" s="406">
        <v>0.98</v>
      </c>
      <c r="F95" s="406"/>
      <c r="G95" s="406"/>
      <c r="H95" s="406"/>
      <c r="I95" s="406"/>
      <c r="J95" s="406">
        <f>1-E95</f>
        <v>2.0000000000000018E-2</v>
      </c>
      <c r="K95" s="406"/>
      <c r="L95" s="406"/>
      <c r="M95" s="406"/>
      <c r="N95" s="406"/>
    </row>
    <row r="96" spans="3:14" ht="21.75" customHeight="1">
      <c r="C96" s="369"/>
      <c r="D96" s="64" t="s">
        <v>513</v>
      </c>
      <c r="E96" s="407">
        <f>E95*$E$41/E94</f>
        <v>1.138310672602575E-2</v>
      </c>
      <c r="F96" s="407"/>
      <c r="G96" s="407"/>
      <c r="H96" s="407"/>
      <c r="I96" s="407"/>
      <c r="J96" s="406">
        <f>J95*$E$41/J94</f>
        <v>0.25596590909090938</v>
      </c>
      <c r="K96" s="406"/>
      <c r="L96" s="406"/>
      <c r="M96" s="406"/>
      <c r="N96" s="406"/>
    </row>
    <row r="97" spans="3:19" ht="33.75">
      <c r="C97" s="369">
        <v>4</v>
      </c>
      <c r="D97" s="370" t="s">
        <v>514</v>
      </c>
      <c r="E97" s="370"/>
      <c r="F97" s="370"/>
      <c r="G97" s="370"/>
      <c r="H97" s="370"/>
      <c r="I97" s="370"/>
      <c r="J97" s="370"/>
      <c r="K97" s="370"/>
      <c r="L97" s="370"/>
      <c r="M97" s="370"/>
      <c r="N97" s="370"/>
    </row>
    <row r="98" spans="3:19" ht="47.25" customHeight="1">
      <c r="C98" s="369"/>
      <c r="D98" s="49" t="s">
        <v>515</v>
      </c>
      <c r="E98" s="455" t="s">
        <v>516</v>
      </c>
      <c r="F98" s="356"/>
      <c r="G98" s="356"/>
      <c r="H98" s="356"/>
      <c r="I98" s="356"/>
      <c r="J98" s="356"/>
      <c r="K98" s="356"/>
      <c r="L98" s="356"/>
      <c r="M98" s="356"/>
      <c r="N98" s="356"/>
    </row>
    <row r="99" spans="3:19" ht="74.25" customHeight="1">
      <c r="C99" s="369"/>
      <c r="D99" s="45" t="s">
        <v>517</v>
      </c>
      <c r="E99" s="393" t="s">
        <v>285</v>
      </c>
      <c r="F99" s="394"/>
      <c r="G99" s="394"/>
      <c r="H99" s="394"/>
      <c r="I99" s="394"/>
      <c r="J99" s="394"/>
      <c r="K99" s="394"/>
      <c r="L99" s="394"/>
      <c r="M99" s="394"/>
      <c r="N99" s="395"/>
    </row>
    <row r="100" spans="3:19" ht="50.25" customHeight="1">
      <c r="C100" s="369"/>
      <c r="D100" s="51" t="s">
        <v>518</v>
      </c>
      <c r="E100" s="396">
        <f>(60/40)*8*265/1000-0.15*(60/40)*8*265/1000</f>
        <v>2.7030000000000003</v>
      </c>
      <c r="F100" s="397"/>
      <c r="G100" s="397"/>
      <c r="H100" s="397"/>
      <c r="I100" s="397"/>
      <c r="J100" s="397"/>
      <c r="K100" s="397"/>
      <c r="L100" s="397"/>
      <c r="M100" s="397"/>
      <c r="N100" s="398"/>
      <c r="S100"/>
    </row>
    <row r="101" spans="3:19" ht="26.25" hidden="1" customHeight="1" outlineLevel="1">
      <c r="C101" s="369"/>
      <c r="D101" s="51"/>
      <c r="E101" s="374"/>
      <c r="F101" s="376"/>
      <c r="G101" s="376"/>
      <c r="H101" s="376"/>
      <c r="I101" s="376"/>
      <c r="J101" s="376"/>
      <c r="K101" s="376"/>
      <c r="L101" s="376"/>
      <c r="M101" s="376"/>
      <c r="N101" s="375"/>
    </row>
    <row r="102" spans="3:19" ht="21" customHeight="1" collapsed="1">
      <c r="C102" s="369"/>
      <c r="D102" s="51" t="s">
        <v>519</v>
      </c>
      <c r="E102" s="399">
        <f>[39]Лист1!S12</f>
        <v>225000</v>
      </c>
      <c r="F102" s="400"/>
      <c r="G102" s="400"/>
      <c r="H102" s="400"/>
      <c r="I102" s="400"/>
      <c r="J102" s="400"/>
      <c r="K102" s="400"/>
      <c r="L102" s="400"/>
      <c r="M102" s="400"/>
      <c r="N102" s="401"/>
    </row>
    <row r="103" spans="3:19" ht="60.75" customHeight="1">
      <c r="C103" s="369"/>
      <c r="D103" s="51" t="s">
        <v>520</v>
      </c>
      <c r="E103" s="393" t="s">
        <v>289</v>
      </c>
      <c r="F103" s="402"/>
      <c r="G103" s="402"/>
      <c r="H103" s="402"/>
      <c r="I103" s="402"/>
      <c r="J103" s="402"/>
      <c r="K103" s="402"/>
      <c r="L103" s="402"/>
      <c r="M103" s="402"/>
      <c r="N103" s="403"/>
    </row>
    <row r="104" spans="3:19" ht="392.25" customHeight="1">
      <c r="C104" s="369"/>
      <c r="D104" s="51" t="s">
        <v>521</v>
      </c>
      <c r="E104" s="404" t="s">
        <v>522</v>
      </c>
      <c r="F104" s="404"/>
      <c r="G104" s="404"/>
      <c r="H104" s="404"/>
      <c r="I104" s="404"/>
      <c r="J104" s="404"/>
      <c r="K104" s="404"/>
      <c r="L104" s="404"/>
      <c r="M104" s="404"/>
      <c r="N104" s="404"/>
    </row>
    <row r="105" spans="3:19" ht="50.25" customHeight="1">
      <c r="C105" s="369"/>
      <c r="D105" s="51" t="s">
        <v>523</v>
      </c>
      <c r="E105" s="356" t="s">
        <v>524</v>
      </c>
      <c r="F105" s="356"/>
      <c r="G105" s="356"/>
      <c r="H105" s="356"/>
      <c r="I105" s="356"/>
      <c r="J105" s="356"/>
      <c r="K105" s="356"/>
      <c r="L105" s="356"/>
      <c r="M105" s="356"/>
      <c r="N105" s="356"/>
    </row>
    <row r="106" spans="3:19" ht="36.75" customHeight="1">
      <c r="C106" s="369"/>
      <c r="D106" s="368" t="s">
        <v>525</v>
      </c>
      <c r="E106" s="356" t="s">
        <v>526</v>
      </c>
      <c r="F106" s="356"/>
      <c r="G106" s="356"/>
      <c r="H106" s="356"/>
      <c r="I106" s="356"/>
      <c r="J106" s="356"/>
      <c r="K106" s="356"/>
      <c r="L106" s="356"/>
      <c r="M106" s="356"/>
      <c r="N106" s="356"/>
    </row>
    <row r="107" spans="3:19" ht="36.75" hidden="1" customHeight="1" outlineLevel="1">
      <c r="C107" s="369"/>
      <c r="D107" s="368"/>
      <c r="E107" s="356" t="s">
        <v>296</v>
      </c>
      <c r="F107" s="356"/>
      <c r="G107" s="356"/>
      <c r="H107" s="356"/>
      <c r="I107" s="49"/>
      <c r="J107" s="356" t="s">
        <v>296</v>
      </c>
      <c r="K107" s="356"/>
      <c r="L107" s="356"/>
      <c r="M107" s="356"/>
      <c r="N107" s="356"/>
    </row>
    <row r="108" spans="3:19" ht="36.75" hidden="1" customHeight="1" outlineLevel="1">
      <c r="C108" s="369"/>
      <c r="D108" s="368"/>
      <c r="E108" s="356" t="s">
        <v>296</v>
      </c>
      <c r="F108" s="356"/>
      <c r="G108" s="356"/>
      <c r="H108" s="356"/>
      <c r="I108" s="49"/>
      <c r="J108" s="356" t="s">
        <v>296</v>
      </c>
      <c r="K108" s="356"/>
      <c r="L108" s="356"/>
      <c r="M108" s="356"/>
      <c r="N108" s="356"/>
    </row>
    <row r="109" spans="3:19" ht="33" customHeight="1" collapsed="1">
      <c r="C109" s="369"/>
      <c r="D109" s="51" t="s">
        <v>527</v>
      </c>
      <c r="E109" s="356">
        <v>300</v>
      </c>
      <c r="F109" s="356"/>
      <c r="G109" s="356"/>
      <c r="H109" s="356"/>
      <c r="I109" s="356"/>
      <c r="J109" s="356"/>
      <c r="K109" s="356"/>
      <c r="L109" s="356"/>
      <c r="M109" s="356"/>
      <c r="N109" s="356"/>
    </row>
    <row r="110" spans="3:19" ht="35.25" customHeight="1">
      <c r="C110" s="369"/>
      <c r="D110" s="51" t="s">
        <v>528</v>
      </c>
      <c r="E110" s="356">
        <v>5</v>
      </c>
      <c r="F110" s="356"/>
      <c r="G110" s="356"/>
      <c r="H110" s="356"/>
      <c r="I110" s="356"/>
      <c r="J110" s="356"/>
      <c r="K110" s="356"/>
      <c r="L110" s="356"/>
      <c r="M110" s="356"/>
      <c r="N110" s="356"/>
    </row>
    <row r="111" spans="3:19" ht="21.75" customHeight="1">
      <c r="C111" s="369"/>
      <c r="D111" s="368" t="s">
        <v>529</v>
      </c>
      <c r="E111" s="368"/>
      <c r="F111" s="368"/>
      <c r="G111" s="368"/>
      <c r="H111" s="368"/>
      <c r="I111" s="368"/>
      <c r="J111" s="368"/>
      <c r="K111" s="368"/>
      <c r="L111" s="368"/>
      <c r="M111" s="368"/>
      <c r="N111" s="368"/>
    </row>
    <row r="112" spans="3:19" ht="80.25" customHeight="1">
      <c r="C112" s="369"/>
      <c r="D112" s="51" t="s">
        <v>530</v>
      </c>
      <c r="E112" s="368" t="s">
        <v>531</v>
      </c>
      <c r="F112" s="368"/>
      <c r="G112" s="368"/>
      <c r="H112" s="368"/>
      <c r="I112" s="368"/>
      <c r="J112" s="368"/>
      <c r="K112" s="368"/>
      <c r="L112" s="368"/>
      <c r="M112" s="368"/>
      <c r="N112" s="368"/>
    </row>
    <row r="113" spans="3:14" ht="35.25" customHeight="1">
      <c r="C113" s="369"/>
      <c r="D113" s="51" t="s">
        <v>532</v>
      </c>
      <c r="E113" s="387">
        <f>E100</f>
        <v>2.7030000000000003</v>
      </c>
      <c r="F113" s="387"/>
      <c r="G113" s="387"/>
      <c r="H113" s="387"/>
      <c r="I113" s="387"/>
      <c r="J113" s="387"/>
      <c r="K113" s="387"/>
      <c r="L113" s="387"/>
      <c r="M113" s="387"/>
      <c r="N113" s="387"/>
    </row>
    <row r="114" spans="3:14" ht="16.5" customHeight="1">
      <c r="C114" s="369"/>
      <c r="D114" s="51" t="s">
        <v>533</v>
      </c>
      <c r="E114" s="368" t="s">
        <v>534</v>
      </c>
      <c r="F114" s="368"/>
      <c r="G114" s="368"/>
      <c r="H114" s="368"/>
      <c r="I114" s="368"/>
      <c r="J114" s="368"/>
      <c r="K114" s="368"/>
      <c r="L114" s="368"/>
      <c r="M114" s="368"/>
      <c r="N114" s="368"/>
    </row>
    <row r="115" spans="3:14" ht="16.5" customHeight="1">
      <c r="C115" s="369"/>
      <c r="D115" s="51" t="s">
        <v>535</v>
      </c>
      <c r="E115" s="387">
        <f>E102+J102</f>
        <v>225000</v>
      </c>
      <c r="F115" s="387"/>
      <c r="G115" s="387"/>
      <c r="H115" s="387"/>
      <c r="I115" s="387"/>
      <c r="J115" s="387"/>
      <c r="K115" s="387"/>
      <c r="L115" s="387"/>
      <c r="M115" s="387"/>
      <c r="N115" s="387"/>
    </row>
    <row r="116" spans="3:14" ht="18" customHeight="1">
      <c r="C116" s="369"/>
      <c r="D116" s="51" t="s">
        <v>536</v>
      </c>
      <c r="E116" s="368">
        <f>E109</f>
        <v>300</v>
      </c>
      <c r="F116" s="368"/>
      <c r="G116" s="368"/>
      <c r="H116" s="368"/>
      <c r="I116" s="368"/>
      <c r="J116" s="368"/>
      <c r="K116" s="368"/>
      <c r="L116" s="368"/>
      <c r="M116" s="368"/>
      <c r="N116" s="368"/>
    </row>
    <row r="117" spans="3:14" ht="18" customHeight="1">
      <c r="C117" s="369"/>
      <c r="D117" s="51" t="s">
        <v>537</v>
      </c>
      <c r="E117" s="388">
        <v>6</v>
      </c>
      <c r="F117" s="388"/>
      <c r="G117" s="388"/>
      <c r="H117" s="388"/>
      <c r="I117" s="388"/>
      <c r="J117" s="388"/>
      <c r="K117" s="388"/>
      <c r="L117" s="388"/>
      <c r="M117" s="388"/>
      <c r="N117" s="388"/>
    </row>
    <row r="118" spans="3:14" ht="17.25" customHeight="1">
      <c r="C118" s="369"/>
      <c r="D118" s="51" t="s">
        <v>538</v>
      </c>
      <c r="E118" s="388" t="s">
        <v>539</v>
      </c>
      <c r="F118" s="388"/>
      <c r="G118" s="388"/>
      <c r="H118" s="388"/>
      <c r="I118" s="388"/>
      <c r="J118" s="388"/>
      <c r="K118" s="388"/>
      <c r="L118" s="388"/>
      <c r="M118" s="388"/>
      <c r="N118" s="388"/>
    </row>
    <row r="119" spans="3:14" ht="33" customHeight="1">
      <c r="C119" s="369">
        <v>5</v>
      </c>
      <c r="D119" s="370" t="s">
        <v>540</v>
      </c>
      <c r="E119" s="370"/>
      <c r="F119" s="370"/>
      <c r="G119" s="370"/>
      <c r="H119" s="370"/>
      <c r="I119" s="370"/>
      <c r="J119" s="370"/>
      <c r="K119" s="370"/>
      <c r="L119" s="370"/>
      <c r="M119" s="370"/>
      <c r="N119" s="370"/>
    </row>
    <row r="120" spans="3:14" ht="50.25" customHeight="1">
      <c r="C120" s="369"/>
      <c r="D120" s="51" t="s">
        <v>541</v>
      </c>
      <c r="E120" s="50" t="s">
        <v>524</v>
      </c>
      <c r="F120" s="50" t="s">
        <v>542</v>
      </c>
      <c r="G120" s="50"/>
      <c r="H120" s="50"/>
      <c r="I120" s="50"/>
      <c r="J120" s="50"/>
      <c r="K120" s="50"/>
      <c r="L120" s="50"/>
      <c r="M120" s="50"/>
      <c r="N120" s="50"/>
    </row>
    <row r="121" spans="3:14" ht="15">
      <c r="C121" s="369"/>
      <c r="D121" s="51" t="s">
        <v>543</v>
      </c>
      <c r="E121" s="50" t="s">
        <v>544</v>
      </c>
      <c r="F121" s="50" t="s">
        <v>544</v>
      </c>
      <c r="G121" s="50"/>
      <c r="H121" s="50"/>
      <c r="I121" s="50"/>
      <c r="J121" s="50"/>
      <c r="K121" s="50"/>
      <c r="L121" s="50"/>
      <c r="M121" s="50"/>
      <c r="N121" s="50"/>
    </row>
    <row r="122" spans="3:14" ht="35.25" customHeight="1">
      <c r="C122" s="369"/>
      <c r="D122" s="51" t="s">
        <v>545</v>
      </c>
      <c r="E122" s="389" t="s">
        <v>546</v>
      </c>
      <c r="F122" s="390"/>
      <c r="G122" s="390"/>
      <c r="H122" s="390"/>
      <c r="I122" s="390"/>
      <c r="J122" s="390"/>
      <c r="K122" s="390"/>
      <c r="L122" s="390"/>
      <c r="M122" s="390"/>
      <c r="N122" s="391"/>
    </row>
    <row r="123" spans="3:14" ht="28.5" customHeight="1">
      <c r="C123" s="369"/>
      <c r="D123" s="51" t="s">
        <v>547</v>
      </c>
      <c r="E123" s="65">
        <v>1.2</v>
      </c>
      <c r="F123" s="65">
        <v>1</v>
      </c>
      <c r="G123" s="65">
        <v>1</v>
      </c>
      <c r="H123" s="65">
        <v>1</v>
      </c>
      <c r="I123" s="65">
        <v>5.0000000000000001E-3</v>
      </c>
      <c r="J123" s="65">
        <v>5.0000000000000001E-3</v>
      </c>
      <c r="K123" s="65"/>
      <c r="L123" s="65"/>
      <c r="M123" s="65"/>
      <c r="N123" s="65"/>
    </row>
    <row r="124" spans="3:14" ht="28.5" hidden="1" outlineLevel="1">
      <c r="C124" s="369"/>
      <c r="D124" s="51" t="s">
        <v>318</v>
      </c>
      <c r="E124" s="65">
        <v>30</v>
      </c>
      <c r="F124" s="65">
        <f>100/10500</f>
        <v>9.5238095238095247E-3</v>
      </c>
      <c r="G124" s="65">
        <f>500/10500</f>
        <v>4.7619047619047616E-2</v>
      </c>
      <c r="H124" s="65">
        <f>10000/10500</f>
        <v>0.95238095238095233</v>
      </c>
      <c r="I124" s="65">
        <v>0.05</v>
      </c>
      <c r="J124" s="65">
        <v>0.01</v>
      </c>
      <c r="K124" s="65"/>
      <c r="L124" s="65"/>
      <c r="M124" s="65"/>
      <c r="N124" s="65"/>
    </row>
    <row r="125" spans="3:14" ht="30" collapsed="1">
      <c r="C125" s="369"/>
      <c r="D125" s="51" t="s">
        <v>548</v>
      </c>
      <c r="E125" s="50" t="s">
        <v>549</v>
      </c>
      <c r="F125" s="50"/>
      <c r="G125" s="50" t="s">
        <v>550</v>
      </c>
      <c r="H125" s="50" t="s">
        <v>551</v>
      </c>
      <c r="I125" s="50"/>
      <c r="J125" s="50" t="s">
        <v>552</v>
      </c>
      <c r="K125" s="50" t="s">
        <v>553</v>
      </c>
      <c r="L125" s="50"/>
      <c r="M125" s="50"/>
      <c r="N125" s="50" t="s">
        <v>553</v>
      </c>
    </row>
    <row r="126" spans="3:14" ht="15">
      <c r="C126" s="369"/>
      <c r="D126" s="51" t="s">
        <v>554</v>
      </c>
      <c r="E126" s="55">
        <f>23*24*265</f>
        <v>146280</v>
      </c>
      <c r="F126" s="55"/>
      <c r="G126" s="55">
        <f>'[39]NPV-IRR-PI-DPP (2)'!D178</f>
        <v>1500</v>
      </c>
      <c r="H126" s="55"/>
      <c r="I126" s="55"/>
      <c r="J126" s="50"/>
      <c r="K126" s="50" t="s">
        <v>555</v>
      </c>
      <c r="L126" s="50"/>
      <c r="M126" s="50"/>
      <c r="N126" s="50" t="s">
        <v>555</v>
      </c>
    </row>
    <row r="127" spans="3:14" ht="15">
      <c r="C127" s="369"/>
      <c r="D127" s="51" t="s">
        <v>556</v>
      </c>
      <c r="E127" s="66">
        <f>450/[39]Input1!I2</f>
        <v>4.2857142857142858E-2</v>
      </c>
      <c r="F127" s="66"/>
      <c r="G127" s="52">
        <f>1800/10500</f>
        <v>0.17142857142857143</v>
      </c>
      <c r="H127" s="52">
        <f>600/10500</f>
        <v>5.7142857142857141E-2</v>
      </c>
      <c r="I127" s="50"/>
      <c r="J127" s="50">
        <v>660</v>
      </c>
      <c r="K127" s="50"/>
      <c r="L127" s="50"/>
      <c r="M127" s="50"/>
      <c r="N127" s="50"/>
    </row>
    <row r="128" spans="3:14" ht="14.25" hidden="1" outlineLevel="1">
      <c r="C128" s="369"/>
      <c r="D128" s="51"/>
      <c r="E128" s="392"/>
      <c r="F128" s="392"/>
      <c r="G128" s="392"/>
      <c r="H128" s="392"/>
      <c r="I128" s="392"/>
      <c r="J128" s="392"/>
      <c r="K128" s="392"/>
      <c r="L128" s="392"/>
      <c r="M128" s="392"/>
      <c r="N128" s="392"/>
    </row>
    <row r="129" spans="3:14" ht="14.25" hidden="1" outlineLevel="1">
      <c r="C129" s="369"/>
      <c r="D129" s="51"/>
      <c r="E129" s="392"/>
      <c r="F129" s="392"/>
      <c r="G129" s="392"/>
      <c r="H129" s="392"/>
      <c r="I129" s="392"/>
      <c r="J129" s="392"/>
      <c r="K129" s="392"/>
      <c r="L129" s="392"/>
      <c r="M129" s="392"/>
      <c r="N129" s="392"/>
    </row>
    <row r="130" spans="3:14" ht="14.25" hidden="1" outlineLevel="1">
      <c r="C130" s="369"/>
      <c r="D130" s="51"/>
      <c r="E130" s="392"/>
      <c r="F130" s="392"/>
      <c r="G130" s="392"/>
      <c r="H130" s="392"/>
      <c r="I130" s="392"/>
      <c r="J130" s="392"/>
      <c r="K130" s="392"/>
      <c r="L130" s="392"/>
      <c r="M130" s="392"/>
      <c r="N130" s="392"/>
    </row>
    <row r="131" spans="3:14" ht="33.75" collapsed="1">
      <c r="C131" s="369">
        <v>6</v>
      </c>
      <c r="D131" s="370" t="s">
        <v>460</v>
      </c>
      <c r="E131" s="370"/>
      <c r="F131" s="370"/>
      <c r="G131" s="370"/>
      <c r="H131" s="370"/>
      <c r="I131" s="370"/>
      <c r="J131" s="370"/>
      <c r="K131" s="370"/>
      <c r="L131" s="370"/>
      <c r="M131" s="370"/>
      <c r="N131" s="370"/>
    </row>
    <row r="132" spans="3:14" ht="25.5" customHeight="1">
      <c r="C132" s="369"/>
      <c r="D132" s="43" t="s">
        <v>557</v>
      </c>
      <c r="E132" s="384" t="str">
        <f>E10</f>
        <v>Navoi city and all regions of Uzbekistan</v>
      </c>
      <c r="F132" s="385"/>
      <c r="G132" s="385"/>
      <c r="H132" s="385"/>
      <c r="I132" s="385"/>
      <c r="J132" s="385"/>
      <c r="K132" s="385"/>
      <c r="L132" s="385"/>
      <c r="M132" s="385"/>
      <c r="N132" s="386"/>
    </row>
    <row r="133" spans="3:14" ht="53.25" customHeight="1">
      <c r="C133" s="369"/>
      <c r="D133" s="43" t="s">
        <v>558</v>
      </c>
      <c r="E133" s="384" t="s">
        <v>559</v>
      </c>
      <c r="F133" s="385"/>
      <c r="G133" s="385"/>
      <c r="H133" s="385"/>
      <c r="I133" s="385"/>
      <c r="J133" s="385"/>
      <c r="K133" s="385"/>
      <c r="L133" s="385"/>
      <c r="M133" s="385"/>
      <c r="N133" s="386"/>
    </row>
    <row r="134" spans="3:14" ht="18" hidden="1" outlineLevel="1">
      <c r="C134" s="369"/>
      <c r="D134" s="356" t="s">
        <v>330</v>
      </c>
      <c r="E134" s="356"/>
      <c r="F134" s="356"/>
      <c r="G134" s="356"/>
      <c r="H134" s="356"/>
      <c r="I134" s="356"/>
      <c r="J134" s="356"/>
      <c r="K134" s="356"/>
      <c r="L134" s="356"/>
      <c r="M134" s="356"/>
      <c r="N134" s="356"/>
    </row>
    <row r="135" spans="3:14" ht="33.75" customHeight="1" collapsed="1">
      <c r="C135" s="369"/>
      <c r="D135" s="51" t="s">
        <v>560</v>
      </c>
      <c r="E135" s="380" t="str">
        <f>E122</f>
        <v>Ltd Best Technologi-ru (Karmaninskoye field (16 km SW, Navoi) reserves of 40 million tons and Azkamarskoye field (12 km SW, Kyzyltepa railway station) reserves of 2.6 million tons), etc.</v>
      </c>
      <c r="F135" s="380"/>
      <c r="G135" s="380"/>
      <c r="H135" s="380"/>
      <c r="I135" s="380"/>
      <c r="J135" s="380"/>
      <c r="K135" s="380"/>
      <c r="L135" s="380"/>
      <c r="M135" s="380"/>
      <c r="N135" s="380"/>
    </row>
    <row r="136" spans="3:14" ht="36.75" customHeight="1">
      <c r="C136" s="369"/>
      <c r="D136" s="51" t="s">
        <v>561</v>
      </c>
      <c r="E136" s="380" t="s">
        <v>559</v>
      </c>
      <c r="F136" s="380"/>
      <c r="G136" s="380"/>
      <c r="H136" s="380"/>
      <c r="I136" s="380"/>
      <c r="J136" s="380"/>
      <c r="K136" s="380"/>
      <c r="L136" s="380"/>
      <c r="M136" s="380"/>
      <c r="N136" s="380"/>
    </row>
    <row r="137" spans="3:14" ht="22.5" customHeight="1">
      <c r="C137" s="369"/>
      <c r="D137" s="51" t="s">
        <v>562</v>
      </c>
      <c r="E137" s="380" t="s">
        <v>559</v>
      </c>
      <c r="F137" s="380"/>
      <c r="G137" s="380"/>
      <c r="H137" s="380"/>
      <c r="I137" s="380"/>
      <c r="J137" s="380"/>
      <c r="K137" s="380"/>
      <c r="L137" s="380"/>
      <c r="M137" s="380"/>
      <c r="N137" s="380"/>
    </row>
    <row r="138" spans="3:14" ht="15" hidden="1" customHeight="1" outlineLevel="1">
      <c r="C138" s="369"/>
      <c r="D138" s="51" t="s">
        <v>334</v>
      </c>
      <c r="E138" s="380" t="s">
        <v>202</v>
      </c>
      <c r="F138" s="380"/>
      <c r="G138" s="380"/>
      <c r="H138" s="380"/>
      <c r="I138" s="380"/>
      <c r="J138" s="380"/>
      <c r="K138" s="380"/>
      <c r="L138" s="380"/>
      <c r="M138" s="380"/>
      <c r="N138" s="380"/>
    </row>
    <row r="139" spans="3:14" ht="15" hidden="1" outlineLevel="1">
      <c r="C139" s="369"/>
      <c r="D139" s="51" t="s">
        <v>335</v>
      </c>
      <c r="E139" s="380" t="s">
        <v>202</v>
      </c>
      <c r="F139" s="380"/>
      <c r="G139" s="380"/>
      <c r="H139" s="380"/>
      <c r="I139" s="380"/>
      <c r="J139" s="380"/>
      <c r="K139" s="380"/>
      <c r="L139" s="380"/>
      <c r="M139" s="380"/>
      <c r="N139" s="380"/>
    </row>
    <row r="140" spans="3:14" ht="15" hidden="1" outlineLevel="1">
      <c r="C140" s="369"/>
      <c r="D140" s="51" t="s">
        <v>335</v>
      </c>
      <c r="E140" s="380" t="s">
        <v>202</v>
      </c>
      <c r="F140" s="380"/>
      <c r="G140" s="380"/>
      <c r="H140" s="380"/>
      <c r="I140" s="380"/>
      <c r="J140" s="380"/>
      <c r="K140" s="380"/>
      <c r="L140" s="380"/>
      <c r="M140" s="380"/>
      <c r="N140" s="380"/>
    </row>
    <row r="141" spans="3:14" ht="15" collapsed="1">
      <c r="C141" s="369"/>
      <c r="D141" s="51" t="s">
        <v>563</v>
      </c>
      <c r="E141" s="380">
        <f>H132</f>
        <v>0</v>
      </c>
      <c r="F141" s="380"/>
      <c r="G141" s="380"/>
      <c r="H141" s="380"/>
      <c r="I141" s="380"/>
      <c r="J141" s="380"/>
      <c r="K141" s="380"/>
      <c r="L141" s="380"/>
      <c r="M141" s="380"/>
      <c r="N141" s="380"/>
    </row>
    <row r="142" spans="3:14" ht="15">
      <c r="C142" s="369"/>
      <c r="D142" s="51" t="s">
        <v>563</v>
      </c>
      <c r="E142" s="380" t="s">
        <v>559</v>
      </c>
      <c r="F142" s="380"/>
      <c r="G142" s="380"/>
      <c r="H142" s="380"/>
      <c r="I142" s="380"/>
      <c r="J142" s="380"/>
      <c r="K142" s="380"/>
      <c r="L142" s="380"/>
      <c r="M142" s="380"/>
      <c r="N142" s="380"/>
    </row>
    <row r="143" spans="3:14" ht="15">
      <c r="C143" s="369"/>
      <c r="D143" s="46" t="s">
        <v>564</v>
      </c>
      <c r="E143" s="380" t="s">
        <v>559</v>
      </c>
      <c r="F143" s="380"/>
      <c r="G143" s="380"/>
      <c r="H143" s="380"/>
      <c r="I143" s="380"/>
      <c r="J143" s="380"/>
      <c r="K143" s="380"/>
      <c r="L143" s="380"/>
      <c r="M143" s="380"/>
      <c r="N143" s="380"/>
    </row>
    <row r="144" spans="3:14" ht="15" hidden="1" outlineLevel="1">
      <c r="C144" s="369"/>
      <c r="D144" s="46"/>
      <c r="E144" s="380" t="s">
        <v>202</v>
      </c>
      <c r="F144" s="380"/>
      <c r="G144" s="380"/>
      <c r="H144" s="380"/>
      <c r="I144" s="380"/>
      <c r="J144" s="380"/>
      <c r="K144" s="380"/>
      <c r="L144" s="380"/>
      <c r="M144" s="380"/>
      <c r="N144" s="380"/>
    </row>
    <row r="145" spans="3:14" ht="15" hidden="1" outlineLevel="1">
      <c r="C145" s="369"/>
      <c r="D145" s="46" t="s">
        <v>337</v>
      </c>
      <c r="E145" s="380" t="s">
        <v>202</v>
      </c>
      <c r="F145" s="380"/>
      <c r="G145" s="380"/>
      <c r="H145" s="380"/>
      <c r="I145" s="380"/>
      <c r="J145" s="380"/>
      <c r="K145" s="380"/>
      <c r="L145" s="380"/>
      <c r="M145" s="380"/>
      <c r="N145" s="380"/>
    </row>
    <row r="146" spans="3:14" ht="15" hidden="1" outlineLevel="1">
      <c r="C146" s="369"/>
      <c r="D146" s="46"/>
      <c r="E146" s="380" t="s">
        <v>202</v>
      </c>
      <c r="F146" s="380"/>
      <c r="G146" s="380"/>
      <c r="H146" s="380"/>
      <c r="I146" s="380"/>
      <c r="J146" s="380"/>
      <c r="K146" s="380"/>
      <c r="L146" s="380"/>
      <c r="M146" s="380"/>
      <c r="N146" s="380"/>
    </row>
    <row r="147" spans="3:14" ht="15" collapsed="1">
      <c r="C147" s="369"/>
      <c r="D147" s="46" t="s">
        <v>565</v>
      </c>
      <c r="E147" s="383">
        <f>SUM(E148:N151)</f>
        <v>4.4999999999999998E-2</v>
      </c>
      <c r="F147" s="383"/>
      <c r="G147" s="383"/>
      <c r="H147" s="383"/>
      <c r="I147" s="383"/>
      <c r="J147" s="383"/>
      <c r="K147" s="383"/>
      <c r="L147" s="383"/>
      <c r="M147" s="383"/>
      <c r="N147" s="383"/>
    </row>
    <row r="148" spans="3:14" ht="15">
      <c r="C148" s="369"/>
      <c r="D148" s="67" t="s">
        <v>566</v>
      </c>
      <c r="E148" s="380">
        <f>E116/10000</f>
        <v>0.03</v>
      </c>
      <c r="F148" s="380"/>
      <c r="G148" s="380"/>
      <c r="H148" s="380"/>
      <c r="I148" s="380"/>
      <c r="J148" s="380"/>
      <c r="K148" s="380"/>
      <c r="L148" s="380"/>
      <c r="M148" s="380"/>
      <c r="N148" s="380"/>
    </row>
    <row r="149" spans="3:14" ht="15">
      <c r="C149" s="369"/>
      <c r="D149" s="67" t="s">
        <v>567</v>
      </c>
      <c r="E149" s="380">
        <f>E148/2</f>
        <v>1.4999999999999999E-2</v>
      </c>
      <c r="F149" s="380"/>
      <c r="G149" s="380"/>
      <c r="H149" s="380"/>
      <c r="I149" s="380"/>
      <c r="J149" s="380"/>
      <c r="K149" s="380"/>
      <c r="L149" s="380"/>
      <c r="M149" s="380"/>
      <c r="N149" s="380"/>
    </row>
    <row r="150" spans="3:14" ht="15" hidden="1" customHeight="1" outlineLevel="1">
      <c r="C150" s="369"/>
      <c r="D150" s="67" t="s">
        <v>341</v>
      </c>
      <c r="E150" s="380" t="s">
        <v>342</v>
      </c>
      <c r="F150" s="380"/>
      <c r="G150" s="380"/>
      <c r="H150" s="380"/>
      <c r="I150" s="380"/>
      <c r="J150" s="380"/>
      <c r="K150" s="380"/>
      <c r="L150" s="380"/>
      <c r="M150" s="380"/>
      <c r="N150" s="380"/>
    </row>
    <row r="151" spans="3:14" ht="15" hidden="1" customHeight="1" outlineLevel="1">
      <c r="C151" s="369"/>
      <c r="D151" s="67" t="s">
        <v>343</v>
      </c>
      <c r="E151" s="380" t="s">
        <v>342</v>
      </c>
      <c r="F151" s="380"/>
      <c r="G151" s="380"/>
      <c r="H151" s="380"/>
      <c r="I151" s="380"/>
      <c r="J151" s="380"/>
      <c r="K151" s="380"/>
      <c r="L151" s="380"/>
      <c r="M151" s="380"/>
      <c r="N151" s="380"/>
    </row>
    <row r="152" spans="3:14" ht="15" hidden="1" customHeight="1" outlineLevel="1">
      <c r="C152" s="369"/>
      <c r="D152" s="67" t="s">
        <v>344</v>
      </c>
      <c r="E152" s="380"/>
      <c r="F152" s="380"/>
      <c r="G152" s="380"/>
      <c r="H152" s="380"/>
      <c r="I152" s="380"/>
      <c r="J152" s="380"/>
      <c r="K152" s="380"/>
      <c r="L152" s="380"/>
      <c r="M152" s="380"/>
      <c r="N152" s="380"/>
    </row>
    <row r="153" spans="3:14" ht="15" hidden="1" customHeight="1" outlineLevel="1">
      <c r="C153" s="369"/>
      <c r="D153" s="67"/>
      <c r="E153" s="380"/>
      <c r="F153" s="380"/>
      <c r="G153" s="380"/>
      <c r="H153" s="380"/>
      <c r="I153" s="380"/>
      <c r="J153" s="380"/>
      <c r="K153" s="380"/>
      <c r="L153" s="380"/>
      <c r="M153" s="380"/>
      <c r="N153" s="380"/>
    </row>
    <row r="154" spans="3:14" ht="15" hidden="1" customHeight="1" outlineLevel="1">
      <c r="C154" s="369"/>
      <c r="D154" s="67" t="s">
        <v>345</v>
      </c>
      <c r="E154" s="380">
        <v>500</v>
      </c>
      <c r="F154" s="380"/>
      <c r="G154" s="380"/>
      <c r="H154" s="380"/>
      <c r="I154" s="380"/>
      <c r="J154" s="380"/>
      <c r="K154" s="380"/>
      <c r="L154" s="380"/>
      <c r="M154" s="380"/>
      <c r="N154" s="380"/>
    </row>
    <row r="155" spans="3:14" ht="33" hidden="1" customHeight="1" outlineLevel="1">
      <c r="C155" s="369"/>
      <c r="D155" s="46" t="s">
        <v>346</v>
      </c>
      <c r="E155" s="377">
        <f>(E148+E149)*1000*E154</f>
        <v>22500</v>
      </c>
      <c r="F155" s="377"/>
      <c r="G155" s="377"/>
      <c r="H155" s="377"/>
      <c r="I155" s="377"/>
      <c r="J155" s="377"/>
      <c r="K155" s="377"/>
      <c r="L155" s="377"/>
      <c r="M155" s="377"/>
      <c r="N155" s="377"/>
    </row>
    <row r="156" spans="3:14" ht="15" hidden="1" customHeight="1" outlineLevel="1">
      <c r="C156" s="369"/>
      <c r="D156" s="67"/>
      <c r="E156" s="380"/>
      <c r="F156" s="380"/>
      <c r="G156" s="380"/>
      <c r="H156" s="380"/>
      <c r="I156" s="380"/>
      <c r="J156" s="380"/>
      <c r="K156" s="380"/>
      <c r="L156" s="380"/>
      <c r="M156" s="380"/>
      <c r="N156" s="380"/>
    </row>
    <row r="157" spans="3:14" ht="15" hidden="1" customHeight="1" outlineLevel="1">
      <c r="C157" s="369"/>
      <c r="D157" s="46" t="s">
        <v>347</v>
      </c>
      <c r="E157" s="377">
        <f>SUM(E158:N170)</f>
        <v>0</v>
      </c>
      <c r="F157" s="377"/>
      <c r="G157" s="377"/>
      <c r="H157" s="377"/>
      <c r="I157" s="377"/>
      <c r="J157" s="377"/>
      <c r="K157" s="377"/>
      <c r="L157" s="377"/>
      <c r="M157" s="377"/>
      <c r="N157" s="377"/>
    </row>
    <row r="158" spans="3:14" ht="15" hidden="1" customHeight="1" outlineLevel="1">
      <c r="C158" s="369"/>
      <c r="D158" s="67" t="s">
        <v>348</v>
      </c>
      <c r="E158" s="379"/>
      <c r="F158" s="379"/>
      <c r="G158" s="379"/>
      <c r="H158" s="379"/>
      <c r="I158" s="379"/>
      <c r="J158" s="379"/>
      <c r="K158" s="379"/>
      <c r="L158" s="379"/>
      <c r="M158" s="379"/>
      <c r="N158" s="379"/>
    </row>
    <row r="159" spans="3:14" ht="15" hidden="1" customHeight="1" outlineLevel="1">
      <c r="C159" s="369"/>
      <c r="D159" s="67" t="s">
        <v>349</v>
      </c>
      <c r="E159" s="379"/>
      <c r="F159" s="379"/>
      <c r="G159" s="379"/>
      <c r="H159" s="379"/>
      <c r="I159" s="379"/>
      <c r="J159" s="379"/>
      <c r="K159" s="379"/>
      <c r="L159" s="379"/>
      <c r="M159" s="379"/>
      <c r="N159" s="379"/>
    </row>
    <row r="160" spans="3:14" ht="15" hidden="1" customHeight="1" outlineLevel="1">
      <c r="C160" s="369"/>
      <c r="D160" s="67" t="s">
        <v>350</v>
      </c>
      <c r="E160" s="379"/>
      <c r="F160" s="379"/>
      <c r="G160" s="379"/>
      <c r="H160" s="379"/>
      <c r="I160" s="379"/>
      <c r="J160" s="379"/>
      <c r="K160" s="379"/>
      <c r="L160" s="379"/>
      <c r="M160" s="379"/>
      <c r="N160" s="379"/>
    </row>
    <row r="161" spans="3:14" ht="15" hidden="1" customHeight="1" outlineLevel="1">
      <c r="C161" s="369"/>
      <c r="D161" s="67" t="s">
        <v>351</v>
      </c>
      <c r="E161" s="379"/>
      <c r="F161" s="379"/>
      <c r="G161" s="379"/>
      <c r="H161" s="379"/>
      <c r="I161" s="379"/>
      <c r="J161" s="379"/>
      <c r="K161" s="379"/>
      <c r="L161" s="379"/>
      <c r="M161" s="379"/>
      <c r="N161" s="379"/>
    </row>
    <row r="162" spans="3:14" ht="15" hidden="1" customHeight="1" outlineLevel="1">
      <c r="C162" s="369"/>
      <c r="D162" s="67" t="s">
        <v>352</v>
      </c>
      <c r="E162" s="379"/>
      <c r="F162" s="379"/>
      <c r="G162" s="379"/>
      <c r="H162" s="379"/>
      <c r="I162" s="379"/>
      <c r="J162" s="379"/>
      <c r="K162" s="379"/>
      <c r="L162" s="379"/>
      <c r="M162" s="379"/>
      <c r="N162" s="379"/>
    </row>
    <row r="163" spans="3:14" ht="15" hidden="1" customHeight="1" outlineLevel="1">
      <c r="C163" s="369"/>
      <c r="D163" s="67" t="s">
        <v>353</v>
      </c>
      <c r="E163" s="379"/>
      <c r="F163" s="379"/>
      <c r="G163" s="379"/>
      <c r="H163" s="379"/>
      <c r="I163" s="379"/>
      <c r="J163" s="379"/>
      <c r="K163" s="379"/>
      <c r="L163" s="379"/>
      <c r="M163" s="379"/>
      <c r="N163" s="379"/>
    </row>
    <row r="164" spans="3:14" ht="15" hidden="1" customHeight="1" outlineLevel="1">
      <c r="C164" s="369"/>
      <c r="D164" s="67" t="s">
        <v>354</v>
      </c>
      <c r="E164" s="379"/>
      <c r="F164" s="379"/>
      <c r="G164" s="379"/>
      <c r="H164" s="379"/>
      <c r="I164" s="379"/>
      <c r="J164" s="379"/>
      <c r="K164" s="379"/>
      <c r="L164" s="379"/>
      <c r="M164" s="379"/>
      <c r="N164" s="379"/>
    </row>
    <row r="165" spans="3:14" ht="15" hidden="1" customHeight="1" outlineLevel="1">
      <c r="C165" s="369"/>
      <c r="D165" s="67" t="s">
        <v>355</v>
      </c>
      <c r="E165" s="379"/>
      <c r="F165" s="379"/>
      <c r="G165" s="379"/>
      <c r="H165" s="379"/>
      <c r="I165" s="379"/>
      <c r="J165" s="379"/>
      <c r="K165" s="379"/>
      <c r="L165" s="379"/>
      <c r="M165" s="379"/>
      <c r="N165" s="379"/>
    </row>
    <row r="166" spans="3:14" ht="15" hidden="1" customHeight="1" outlineLevel="1">
      <c r="C166" s="369"/>
      <c r="D166" s="67" t="s">
        <v>356</v>
      </c>
      <c r="E166" s="379"/>
      <c r="F166" s="379"/>
      <c r="G166" s="379"/>
      <c r="H166" s="379"/>
      <c r="I166" s="379"/>
      <c r="J166" s="379"/>
      <c r="K166" s="379"/>
      <c r="L166" s="379"/>
      <c r="M166" s="379"/>
      <c r="N166" s="379"/>
    </row>
    <row r="167" spans="3:14" ht="15" hidden="1" customHeight="1" outlineLevel="1">
      <c r="C167" s="369"/>
      <c r="D167" s="67" t="s">
        <v>357</v>
      </c>
      <c r="E167" s="379"/>
      <c r="F167" s="379"/>
      <c r="G167" s="379"/>
      <c r="H167" s="379"/>
      <c r="I167" s="379"/>
      <c r="J167" s="379"/>
      <c r="K167" s="379"/>
      <c r="L167" s="379"/>
      <c r="M167" s="379"/>
      <c r="N167" s="379"/>
    </row>
    <row r="168" spans="3:14" ht="15" hidden="1" customHeight="1" outlineLevel="1">
      <c r="C168" s="369"/>
      <c r="D168" s="67" t="s">
        <v>358</v>
      </c>
      <c r="E168" s="379"/>
      <c r="F168" s="379"/>
      <c r="G168" s="379"/>
      <c r="H168" s="379"/>
      <c r="I168" s="379"/>
      <c r="J168" s="379"/>
      <c r="K168" s="379"/>
      <c r="L168" s="379"/>
      <c r="M168" s="379"/>
      <c r="N168" s="379"/>
    </row>
    <row r="169" spans="3:14" ht="15" hidden="1" customHeight="1" outlineLevel="1">
      <c r="C169" s="369"/>
      <c r="D169" s="67" t="s">
        <v>359</v>
      </c>
      <c r="E169" s="379"/>
      <c r="F169" s="379"/>
      <c r="G169" s="379"/>
      <c r="H169" s="379"/>
      <c r="I169" s="379"/>
      <c r="J169" s="379"/>
      <c r="K169" s="379"/>
      <c r="L169" s="379"/>
      <c r="M169" s="379"/>
      <c r="N169" s="379"/>
    </row>
    <row r="170" spans="3:14" ht="15" hidden="1" customHeight="1" outlineLevel="1">
      <c r="C170" s="369"/>
      <c r="D170" s="67" t="s">
        <v>360</v>
      </c>
      <c r="E170" s="379"/>
      <c r="F170" s="379"/>
      <c r="G170" s="379"/>
      <c r="H170" s="379"/>
      <c r="I170" s="379"/>
      <c r="J170" s="379"/>
      <c r="K170" s="379"/>
      <c r="L170" s="379"/>
      <c r="M170" s="379"/>
      <c r="N170" s="379"/>
    </row>
    <row r="171" spans="3:14" ht="15" hidden="1" customHeight="1" outlineLevel="1">
      <c r="C171" s="369"/>
      <c r="D171" s="46" t="s">
        <v>361</v>
      </c>
      <c r="E171" s="380"/>
      <c r="F171" s="380"/>
      <c r="G171" s="380"/>
      <c r="H171" s="380"/>
      <c r="I171" s="380"/>
      <c r="J171" s="380"/>
      <c r="K171" s="380"/>
      <c r="L171" s="380"/>
      <c r="M171" s="380"/>
      <c r="N171" s="380"/>
    </row>
    <row r="172" spans="3:14" ht="15" hidden="1" customHeight="1" outlineLevel="1">
      <c r="C172" s="369"/>
      <c r="D172" s="67"/>
      <c r="E172" s="380"/>
      <c r="F172" s="380"/>
      <c r="G172" s="380"/>
      <c r="H172" s="380"/>
      <c r="I172" s="380"/>
      <c r="J172" s="380"/>
      <c r="K172" s="380"/>
      <c r="L172" s="380"/>
      <c r="M172" s="380"/>
      <c r="N172" s="380"/>
    </row>
    <row r="173" spans="3:14" ht="15" hidden="1" customHeight="1" outlineLevel="1">
      <c r="C173" s="369"/>
      <c r="D173" s="67"/>
      <c r="E173" s="380"/>
      <c r="F173" s="380"/>
      <c r="G173" s="380"/>
      <c r="H173" s="380"/>
      <c r="I173" s="380"/>
      <c r="J173" s="380"/>
      <c r="K173" s="380"/>
      <c r="L173" s="380"/>
      <c r="M173" s="380"/>
      <c r="N173" s="380"/>
    </row>
    <row r="174" spans="3:14" ht="33.75" hidden="1" customHeight="1" outlineLevel="1">
      <c r="C174" s="369"/>
      <c r="D174" s="46" t="s">
        <v>362</v>
      </c>
      <c r="E174" s="381">
        <f>MAX(E155,E157)</f>
        <v>22500</v>
      </c>
      <c r="F174" s="356"/>
      <c r="G174" s="356"/>
      <c r="H174" s="356"/>
      <c r="I174" s="356"/>
      <c r="J174" s="356"/>
      <c r="K174" s="356"/>
      <c r="L174" s="356"/>
      <c r="M174" s="356"/>
      <c r="N174" s="356"/>
    </row>
    <row r="175" spans="3:14" ht="33.75" collapsed="1">
      <c r="C175" s="369">
        <v>7</v>
      </c>
      <c r="D175" s="370" t="s">
        <v>568</v>
      </c>
      <c r="E175" s="370"/>
      <c r="F175" s="370"/>
      <c r="G175" s="370"/>
      <c r="H175" s="370"/>
      <c r="I175" s="370"/>
      <c r="J175" s="370"/>
      <c r="K175" s="370"/>
      <c r="L175" s="370"/>
      <c r="M175" s="370"/>
      <c r="N175" s="370"/>
    </row>
    <row r="176" spans="3:14" s="68" customFormat="1" ht="18" collapsed="1">
      <c r="C176" s="369"/>
      <c r="D176" s="50" t="s">
        <v>569</v>
      </c>
      <c r="E176" s="377">
        <f>'[39]Project Cost (2)'!F18</f>
        <v>374760.75</v>
      </c>
      <c r="F176" s="377"/>
      <c r="G176" s="377"/>
      <c r="H176" s="377"/>
      <c r="I176" s="377"/>
      <c r="J176" s="377"/>
      <c r="K176" s="377"/>
      <c r="L176" s="377"/>
      <c r="M176" s="377"/>
      <c r="N176" s="377"/>
    </row>
    <row r="177" spans="3:14" s="68" customFormat="1" ht="57.75" customHeight="1">
      <c r="C177" s="369"/>
      <c r="D177" s="50" t="s">
        <v>570</v>
      </c>
      <c r="E177" s="69" t="s">
        <v>571</v>
      </c>
      <c r="F177" s="69" t="s">
        <v>572</v>
      </c>
      <c r="G177" s="69" t="s">
        <v>573</v>
      </c>
      <c r="H177" s="69" t="s">
        <v>574</v>
      </c>
      <c r="I177" s="382"/>
      <c r="J177" s="382"/>
      <c r="K177" s="69" t="s">
        <v>575</v>
      </c>
      <c r="L177" s="69" t="s">
        <v>576</v>
      </c>
      <c r="M177" s="69" t="s">
        <v>577</v>
      </c>
      <c r="N177" s="377"/>
    </row>
    <row r="178" spans="3:14" s="68" customFormat="1" ht="18" customHeight="1">
      <c r="C178" s="369"/>
      <c r="D178" s="67" t="s">
        <v>578</v>
      </c>
      <c r="E178" s="55">
        <f>'[39]Project Cost (2)'!D8</f>
        <v>1125</v>
      </c>
      <c r="F178" s="55">
        <f>'[39]Project Cost (2)'!E8</f>
        <v>0</v>
      </c>
      <c r="G178" s="55">
        <f>'[39]Project Cost (2)'!F8</f>
        <v>1125</v>
      </c>
      <c r="H178" s="70">
        <f>G178/$G$188</f>
        <v>3.0019152219115798E-3</v>
      </c>
      <c r="I178" s="382"/>
      <c r="J178" s="382"/>
      <c r="K178" s="55">
        <f>'[39]Project Cost (2)'!J8+'[39]Project Cost (2)'!K8</f>
        <v>0</v>
      </c>
      <c r="L178" s="55">
        <f>'[39]Project Cost (2)'!L8</f>
        <v>1125</v>
      </c>
      <c r="M178" s="55">
        <f>'[39]Project Cost (2)'!M8</f>
        <v>0</v>
      </c>
      <c r="N178" s="377"/>
    </row>
    <row r="179" spans="3:14" s="68" customFormat="1" ht="30" customHeight="1">
      <c r="C179" s="369"/>
      <c r="D179" s="67" t="s">
        <v>579</v>
      </c>
      <c r="E179" s="55">
        <f>'[39]Project Cost (2)'!D9</f>
        <v>22500</v>
      </c>
      <c r="F179" s="55">
        <f>'[39]Project Cost (2)'!E9</f>
        <v>0</v>
      </c>
      <c r="G179" s="55">
        <f>'[39]Project Cost (2)'!F9</f>
        <v>22500</v>
      </c>
      <c r="H179" s="70">
        <f t="shared" ref="H179:H188" si="1">G179/$G$188</f>
        <v>6.0038304438231591E-2</v>
      </c>
      <c r="I179" s="382"/>
      <c r="J179" s="382"/>
      <c r="K179" s="55">
        <f>'[39]Project Cost (2)'!J9+'[39]Project Cost (2)'!K9</f>
        <v>0</v>
      </c>
      <c r="L179" s="55">
        <f>'[39]Project Cost (2)'!L9</f>
        <v>22500</v>
      </c>
      <c r="M179" s="55">
        <f>'[39]Project Cost (2)'!M9</f>
        <v>0</v>
      </c>
      <c r="N179" s="377"/>
    </row>
    <row r="180" spans="3:14" s="68" customFormat="1" ht="30" customHeight="1">
      <c r="C180" s="369"/>
      <c r="D180" s="67" t="s">
        <v>580</v>
      </c>
      <c r="E180" s="55">
        <f>'[39]Project Cost (2)'!D10</f>
        <v>0</v>
      </c>
      <c r="F180" s="55">
        <f>'[39]Project Cost (2)'!E10</f>
        <v>225000</v>
      </c>
      <c r="G180" s="55">
        <f>'[39]Project Cost (2)'!F10</f>
        <v>225000</v>
      </c>
      <c r="H180" s="70">
        <f t="shared" si="1"/>
        <v>0.60038304438231593</v>
      </c>
      <c r="I180" s="382"/>
      <c r="J180" s="382"/>
      <c r="K180" s="55">
        <f>'[39]Project Cost (2)'!J10+'[39]Project Cost (2)'!K10</f>
        <v>0</v>
      </c>
      <c r="L180" s="55">
        <f>'[39]Project Cost (2)'!L10</f>
        <v>0</v>
      </c>
      <c r="M180" s="55">
        <f>'[39]Project Cost (2)'!M10</f>
        <v>225000</v>
      </c>
      <c r="N180" s="377"/>
    </row>
    <row r="181" spans="3:14" s="68" customFormat="1" ht="18" customHeight="1">
      <c r="C181" s="369"/>
      <c r="D181" s="67" t="s">
        <v>581</v>
      </c>
      <c r="E181" s="55">
        <f>'[39]Project Cost (2)'!D11</f>
        <v>22500</v>
      </c>
      <c r="F181" s="55">
        <f>'[39]Project Cost (2)'!E11</f>
        <v>0</v>
      </c>
      <c r="G181" s="55">
        <f>'[39]Project Cost (2)'!F11</f>
        <v>22500</v>
      </c>
      <c r="H181" s="70">
        <f t="shared" si="1"/>
        <v>6.0038304438231591E-2</v>
      </c>
      <c r="I181" s="382"/>
      <c r="J181" s="382"/>
      <c r="K181" s="55">
        <f>'[39]Project Cost (2)'!J11+'[39]Project Cost (2)'!K11</f>
        <v>0</v>
      </c>
      <c r="L181" s="55">
        <f>'[39]Project Cost (2)'!L11</f>
        <v>22500</v>
      </c>
      <c r="M181" s="55">
        <f>'[39]Project Cost (2)'!M11</f>
        <v>0</v>
      </c>
      <c r="N181" s="377"/>
    </row>
    <row r="182" spans="3:14" s="68" customFormat="1" ht="30" customHeight="1">
      <c r="C182" s="369"/>
      <c r="D182" s="67" t="s">
        <v>582</v>
      </c>
      <c r="E182" s="55">
        <f>'[39]Project Cost (2)'!D12</f>
        <v>0</v>
      </c>
      <c r="F182" s="55">
        <f>'[39]Project Cost (2)'!E12</f>
        <v>15750.000000000002</v>
      </c>
      <c r="G182" s="55">
        <f>'[39]Project Cost (2)'!F12</f>
        <v>15750.000000000002</v>
      </c>
      <c r="H182" s="70">
        <f t="shared" si="1"/>
        <v>4.2026813106762116E-2</v>
      </c>
      <c r="I182" s="382"/>
      <c r="J182" s="382"/>
      <c r="K182" s="55">
        <f>'[39]Project Cost (2)'!J12+'[39]Project Cost (2)'!K12</f>
        <v>0</v>
      </c>
      <c r="L182" s="55">
        <f>'[39]Project Cost (2)'!L12</f>
        <v>0</v>
      </c>
      <c r="M182" s="55">
        <f>'[39]Project Cost (2)'!M12</f>
        <v>15750.000000000002</v>
      </c>
      <c r="N182" s="377"/>
    </row>
    <row r="183" spans="3:14" s="68" customFormat="1" ht="18" customHeight="1">
      <c r="C183" s="369"/>
      <c r="D183" s="67" t="s">
        <v>583</v>
      </c>
      <c r="E183" s="55">
        <f>'[39]Project Cost (2)'!D13</f>
        <v>2250</v>
      </c>
      <c r="F183" s="55">
        <f>'[39]Project Cost (2)'!E13</f>
        <v>12037.5</v>
      </c>
      <c r="G183" s="55">
        <f>'[39]Project Cost (2)'!F13</f>
        <v>14287.5</v>
      </c>
      <c r="H183" s="70">
        <f t="shared" si="1"/>
        <v>3.8124323318277059E-2</v>
      </c>
      <c r="I183" s="382"/>
      <c r="J183" s="382"/>
      <c r="K183" s="55">
        <f>'[39]Project Cost (2)'!J13+'[39]Project Cost (2)'!K13</f>
        <v>0</v>
      </c>
      <c r="L183" s="55">
        <f>'[39]Project Cost (2)'!L13</f>
        <v>2250</v>
      </c>
      <c r="M183" s="55">
        <f>'[39]Project Cost (2)'!M13</f>
        <v>12037.5</v>
      </c>
      <c r="N183" s="377"/>
    </row>
    <row r="184" spans="3:14" s="68" customFormat="1" ht="18" customHeight="1">
      <c r="C184" s="369"/>
      <c r="D184" s="67" t="s">
        <v>584</v>
      </c>
      <c r="E184" s="55">
        <f>'[39]Project Cost (2)'!D14</f>
        <v>48375</v>
      </c>
      <c r="F184" s="55">
        <f>'[39]Project Cost (2)'!E14</f>
        <v>252787.5</v>
      </c>
      <c r="G184" s="55">
        <f>'[39]Project Cost (2)'!F14</f>
        <v>301162.5</v>
      </c>
      <c r="H184" s="70">
        <f t="shared" si="1"/>
        <v>0.80361270490572989</v>
      </c>
      <c r="I184" s="382"/>
      <c r="J184" s="382"/>
      <c r="K184" s="55">
        <f>'[39]Project Cost (2)'!J14+'[39]Project Cost (2)'!K14</f>
        <v>0</v>
      </c>
      <c r="L184" s="55">
        <f>'[39]Project Cost (2)'!L14</f>
        <v>48375</v>
      </c>
      <c r="M184" s="55">
        <f>'[39]Project Cost (2)'!M14</f>
        <v>252787.5</v>
      </c>
      <c r="N184" s="377"/>
    </row>
    <row r="185" spans="3:14" s="68" customFormat="1" ht="18" customHeight="1">
      <c r="C185" s="369"/>
      <c r="D185" s="67" t="s">
        <v>574</v>
      </c>
      <c r="E185" s="70">
        <f>'[39]Project Cost (2)'!D15</f>
        <v>0.16062756817332835</v>
      </c>
      <c r="F185" s="70">
        <f>'[39]Project Cost (2)'!E15</f>
        <v>0.83937243182667165</v>
      </c>
      <c r="G185" s="70">
        <f>'[39]Project Cost (2)'!F15</f>
        <v>1</v>
      </c>
      <c r="H185" s="70">
        <f t="shared" si="1"/>
        <v>2.6683690861436263E-6</v>
      </c>
      <c r="I185" s="382"/>
      <c r="J185" s="382"/>
      <c r="K185" s="55">
        <f>'[39]Project Cost (2)'!J15+'[39]Project Cost (2)'!K15</f>
        <v>0</v>
      </c>
      <c r="L185" s="55">
        <f>'[39]Project Cost (2)'!L15</f>
        <v>0.16062756817332835</v>
      </c>
      <c r="M185" s="55">
        <f>'[39]Project Cost (2)'!M15</f>
        <v>0.83937243182667165</v>
      </c>
      <c r="N185" s="377"/>
    </row>
    <row r="186" spans="3:14" s="68" customFormat="1" ht="30" customHeight="1">
      <c r="C186" s="369"/>
      <c r="D186" s="67" t="s">
        <v>585</v>
      </c>
      <c r="E186" s="55">
        <f>'[39]Project Cost (2)'!D16</f>
        <v>67575.000000000015</v>
      </c>
      <c r="F186" s="55">
        <f>'[39]Project Cost (2)'!E16</f>
        <v>0</v>
      </c>
      <c r="G186" s="55">
        <f>'[39]Project Cost (2)'!F16</f>
        <v>67575.000000000015</v>
      </c>
      <c r="H186" s="70">
        <f t="shared" si="1"/>
        <v>0.18031504099615558</v>
      </c>
      <c r="I186" s="382"/>
      <c r="J186" s="382"/>
      <c r="K186" s="55">
        <f>'[39]Project Cost (2)'!J16+'[39]Project Cost (2)'!K16</f>
        <v>0</v>
      </c>
      <c r="L186" s="55">
        <f>'[39]Project Cost (2)'!L16</f>
        <v>67575.000000000015</v>
      </c>
      <c r="M186" s="55">
        <f>'[39]Project Cost (2)'!M16</f>
        <v>0</v>
      </c>
      <c r="N186" s="377"/>
    </row>
    <row r="187" spans="3:14" s="68" customFormat="1" ht="18" customHeight="1">
      <c r="C187" s="369"/>
      <c r="D187" s="67" t="s">
        <v>586</v>
      </c>
      <c r="E187" s="55">
        <f>'[39]Project Cost (2)'!D17</f>
        <v>967.5</v>
      </c>
      <c r="F187" s="55">
        <f>'[39]Project Cost (2)'!E17</f>
        <v>5055.75</v>
      </c>
      <c r="G187" s="55">
        <f>'[39]Project Cost (2)'!F17</f>
        <v>6023.25</v>
      </c>
      <c r="H187" s="70">
        <f t="shared" si="1"/>
        <v>1.6072254098114597E-2</v>
      </c>
      <c r="I187" s="382"/>
      <c r="J187" s="382"/>
      <c r="K187" s="55">
        <f>'[39]Project Cost (2)'!J17+'[39]Project Cost (2)'!K17</f>
        <v>0</v>
      </c>
      <c r="L187" s="55">
        <f>'[39]Project Cost (2)'!L17</f>
        <v>0</v>
      </c>
      <c r="M187" s="55">
        <f>'[39]Project Cost (2)'!M17</f>
        <v>6023.25</v>
      </c>
      <c r="N187" s="377"/>
    </row>
    <row r="188" spans="3:14" s="68" customFormat="1" ht="18" customHeight="1">
      <c r="C188" s="369"/>
      <c r="D188" s="67" t="s">
        <v>587</v>
      </c>
      <c r="E188" s="55">
        <f>'[39]Project Cost (2)'!D18</f>
        <v>116917.50000000001</v>
      </c>
      <c r="F188" s="55">
        <f>'[39]Project Cost (2)'!E18</f>
        <v>257843.25</v>
      </c>
      <c r="G188" s="55">
        <f>'[39]Project Cost (2)'!F18</f>
        <v>374760.75</v>
      </c>
      <c r="H188" s="70">
        <f t="shared" si="1"/>
        <v>1</v>
      </c>
      <c r="I188" s="382"/>
      <c r="J188" s="382"/>
      <c r="K188" s="55">
        <f>'[39]Project Cost (2)'!J18+'[39]Project Cost (2)'!K18</f>
        <v>0</v>
      </c>
      <c r="L188" s="55">
        <f>'[39]Project Cost (2)'!L18</f>
        <v>115950.00000000001</v>
      </c>
      <c r="M188" s="55">
        <f>'[39]Project Cost (2)'!M18</f>
        <v>258810.75</v>
      </c>
      <c r="N188" s="377"/>
    </row>
    <row r="189" spans="3:14" s="68" customFormat="1" ht="18" customHeight="1">
      <c r="C189" s="369"/>
      <c r="D189" s="67" t="s">
        <v>574</v>
      </c>
      <c r="E189" s="70">
        <f>'[39]Project Cost (2)'!D19</f>
        <v>0.31197904262919746</v>
      </c>
      <c r="F189" s="70">
        <f>'[39]Project Cost (2)'!E19</f>
        <v>0.6880209573708026</v>
      </c>
      <c r="G189" s="70">
        <f>'[39]Project Cost (2)'!F19</f>
        <v>1</v>
      </c>
      <c r="H189" s="70">
        <f>'[39]Project Cost (2)'!G19</f>
        <v>0</v>
      </c>
      <c r="I189" s="382"/>
      <c r="J189" s="382"/>
      <c r="K189" s="70">
        <f>'[39]Project Cost (2)'!J19+'[39]Project Cost (2)'!K19</f>
        <v>0</v>
      </c>
      <c r="L189" s="70">
        <f>'[39]Project Cost (2)'!L19</f>
        <v>0.30939739553835349</v>
      </c>
      <c r="M189" s="70">
        <f>'[39]Project Cost (2)'!M19</f>
        <v>0.69060260446164656</v>
      </c>
      <c r="N189" s="377"/>
    </row>
    <row r="190" spans="3:14" s="68" customFormat="1" ht="18">
      <c r="C190" s="369"/>
      <c r="D190" s="46" t="s">
        <v>588</v>
      </c>
      <c r="E190" s="377">
        <f>'[39]Project Cost (2)'!L18+'[39]Project Cost (2)'!M18</f>
        <v>374760.75</v>
      </c>
      <c r="F190" s="377"/>
      <c r="G190" s="377"/>
      <c r="H190" s="377"/>
      <c r="I190" s="377"/>
      <c r="J190" s="377"/>
      <c r="K190" s="377"/>
      <c r="L190" s="377"/>
      <c r="M190" s="377"/>
      <c r="N190" s="377"/>
    </row>
    <row r="191" spans="3:14" s="68" customFormat="1" ht="18">
      <c r="C191" s="369"/>
      <c r="D191" s="67" t="s">
        <v>589</v>
      </c>
      <c r="E191" s="378">
        <f>'[39]Project Cost (2)'!L18</f>
        <v>115950.00000000001</v>
      </c>
      <c r="F191" s="378"/>
      <c r="G191" s="378"/>
      <c r="H191" s="378"/>
      <c r="I191" s="378"/>
      <c r="J191" s="378"/>
      <c r="K191" s="378"/>
      <c r="L191" s="378"/>
      <c r="M191" s="378"/>
      <c r="N191" s="378"/>
    </row>
    <row r="192" spans="3:14" s="68" customFormat="1" ht="18">
      <c r="C192" s="369"/>
      <c r="D192" s="67" t="s">
        <v>590</v>
      </c>
      <c r="E192" s="378">
        <f>'[39]Project Cost (2)'!M18</f>
        <v>258810.75</v>
      </c>
      <c r="F192" s="378"/>
      <c r="G192" s="378"/>
      <c r="H192" s="378"/>
      <c r="I192" s="378"/>
      <c r="J192" s="378"/>
      <c r="K192" s="378"/>
      <c r="L192" s="378"/>
      <c r="M192" s="378"/>
      <c r="N192" s="378"/>
    </row>
    <row r="193" spans="3:14" s="68" customFormat="1" ht="18">
      <c r="C193" s="369"/>
      <c r="D193" s="46" t="s">
        <v>591</v>
      </c>
      <c r="E193" s="367">
        <f>'[39]Project Cost (2)'!J18+'[39]Project Cost (2)'!K18</f>
        <v>0</v>
      </c>
      <c r="F193" s="367"/>
      <c r="G193" s="367"/>
      <c r="H193" s="367"/>
      <c r="I193" s="367"/>
      <c r="J193" s="367"/>
      <c r="K193" s="367"/>
      <c r="L193" s="367"/>
      <c r="M193" s="367"/>
      <c r="N193" s="367"/>
    </row>
    <row r="194" spans="3:14" s="68" customFormat="1" ht="18" hidden="1" outlineLevel="1">
      <c r="C194" s="369"/>
      <c r="D194" s="46" t="s">
        <v>369</v>
      </c>
      <c r="E194" s="62" t="s">
        <v>370</v>
      </c>
      <c r="F194" s="62"/>
      <c r="G194" s="62"/>
      <c r="H194" s="62"/>
      <c r="I194" s="62"/>
      <c r="J194" s="62" t="s">
        <v>371</v>
      </c>
      <c r="K194" s="62"/>
      <c r="L194" s="62"/>
      <c r="M194" s="62"/>
      <c r="N194" s="62"/>
    </row>
    <row r="195" spans="3:14" s="68" customFormat="1" ht="18" hidden="1" outlineLevel="1">
      <c r="C195" s="369"/>
      <c r="D195" s="46" t="s">
        <v>372</v>
      </c>
      <c r="E195" s="60">
        <f>E193*0.5</f>
        <v>0</v>
      </c>
      <c r="F195" s="60"/>
      <c r="G195" s="60"/>
      <c r="H195" s="60"/>
      <c r="I195" s="62"/>
      <c r="J195" s="62">
        <f>E193*0.5</f>
        <v>0</v>
      </c>
      <c r="K195" s="62"/>
      <c r="L195" s="62"/>
      <c r="M195" s="62"/>
      <c r="N195" s="62"/>
    </row>
    <row r="196" spans="3:14" s="68" customFormat="1" ht="18" hidden="1" outlineLevel="1">
      <c r="C196" s="369"/>
      <c r="D196" s="46" t="s">
        <v>373</v>
      </c>
      <c r="E196" s="60">
        <f>E117</f>
        <v>6</v>
      </c>
      <c r="F196" s="60"/>
      <c r="G196" s="60"/>
      <c r="H196" s="60"/>
      <c r="I196" s="62"/>
      <c r="J196" s="60">
        <f>E117</f>
        <v>6</v>
      </c>
      <c r="K196" s="62"/>
      <c r="L196" s="62"/>
      <c r="M196" s="62"/>
      <c r="N196" s="62"/>
    </row>
    <row r="197" spans="3:14" s="68" customFormat="1" ht="18" hidden="1" outlineLevel="1">
      <c r="C197" s="369"/>
      <c r="D197" s="46" t="s">
        <v>374</v>
      </c>
      <c r="E197" s="60">
        <v>5</v>
      </c>
      <c r="F197" s="60"/>
      <c r="G197" s="60"/>
      <c r="H197" s="60"/>
      <c r="I197" s="62"/>
      <c r="J197" s="60">
        <v>5</v>
      </c>
      <c r="K197" s="62"/>
      <c r="L197" s="62"/>
      <c r="M197" s="62"/>
      <c r="N197" s="62"/>
    </row>
    <row r="198" spans="3:14" s="68" customFormat="1" ht="18" hidden="1" outlineLevel="1">
      <c r="C198" s="369"/>
      <c r="D198" s="46" t="s">
        <v>375</v>
      </c>
      <c r="E198" s="71">
        <v>7.0000000000000007E-2</v>
      </c>
      <c r="F198" s="60"/>
      <c r="G198" s="60"/>
      <c r="H198" s="60"/>
      <c r="I198" s="62"/>
      <c r="J198" s="71">
        <v>0.08</v>
      </c>
      <c r="K198" s="62"/>
      <c r="L198" s="62"/>
      <c r="M198" s="62"/>
      <c r="N198" s="62"/>
    </row>
    <row r="199" spans="3:14" s="68" customFormat="1" ht="18" hidden="1" outlineLevel="1">
      <c r="C199" s="369"/>
      <c r="D199" s="46" t="s">
        <v>376</v>
      </c>
      <c r="E199" s="374" t="s">
        <v>377</v>
      </c>
      <c r="F199" s="376"/>
      <c r="G199" s="376"/>
      <c r="H199" s="376"/>
      <c r="I199" s="376"/>
      <c r="J199" s="376"/>
      <c r="K199" s="376"/>
      <c r="L199" s="376"/>
      <c r="M199" s="376"/>
      <c r="N199" s="375"/>
    </row>
    <row r="200" spans="3:14" s="68" customFormat="1" ht="18" hidden="1" outlineLevel="1">
      <c r="C200" s="369"/>
      <c r="D200" s="46"/>
      <c r="E200" s="62"/>
      <c r="F200" s="62"/>
      <c r="G200" s="62"/>
      <c r="H200" s="62"/>
      <c r="I200" s="62"/>
      <c r="J200" s="62"/>
      <c r="K200" s="62"/>
      <c r="L200" s="62"/>
      <c r="M200" s="62"/>
      <c r="N200" s="62"/>
    </row>
    <row r="201" spans="3:14" s="68" customFormat="1" ht="18" hidden="1" outlineLevel="1">
      <c r="C201" s="369"/>
      <c r="D201" s="46" t="s">
        <v>378</v>
      </c>
      <c r="E201" s="62" t="s">
        <v>379</v>
      </c>
      <c r="F201" s="62"/>
      <c r="G201" s="374" t="s">
        <v>380</v>
      </c>
      <c r="H201" s="375"/>
      <c r="I201" s="374" t="s">
        <v>381</v>
      </c>
      <c r="J201" s="376"/>
      <c r="K201" s="376"/>
      <c r="L201" s="376"/>
      <c r="M201" s="376"/>
      <c r="N201" s="375"/>
    </row>
    <row r="202" spans="3:14" s="68" customFormat="1" ht="18" hidden="1" outlineLevel="1">
      <c r="C202" s="369"/>
      <c r="D202" s="46" t="s">
        <v>382</v>
      </c>
      <c r="E202" s="71">
        <v>0.12</v>
      </c>
      <c r="F202" s="59"/>
      <c r="G202" s="374" t="s">
        <v>326</v>
      </c>
      <c r="H202" s="375"/>
      <c r="I202" s="374" t="s">
        <v>383</v>
      </c>
      <c r="J202" s="376"/>
      <c r="K202" s="376"/>
      <c r="L202" s="376"/>
      <c r="M202" s="376"/>
      <c r="N202" s="375"/>
    </row>
    <row r="203" spans="3:14" s="68" customFormat="1" ht="18" hidden="1" outlineLevel="1">
      <c r="C203" s="369"/>
      <c r="D203" s="46" t="s">
        <v>384</v>
      </c>
      <c r="E203" s="71">
        <v>0.02</v>
      </c>
      <c r="F203" s="59"/>
      <c r="G203" s="374" t="s">
        <v>326</v>
      </c>
      <c r="H203" s="375"/>
      <c r="I203" s="374" t="s">
        <v>385</v>
      </c>
      <c r="J203" s="376"/>
      <c r="K203" s="376"/>
      <c r="L203" s="376"/>
      <c r="M203" s="376"/>
      <c r="N203" s="375"/>
    </row>
    <row r="204" spans="3:14" s="68" customFormat="1" ht="18" hidden="1" outlineLevel="1">
      <c r="C204" s="369"/>
      <c r="D204" s="46" t="s">
        <v>386</v>
      </c>
      <c r="E204" s="62">
        <v>20000000</v>
      </c>
      <c r="F204" s="59"/>
      <c r="G204" s="374" t="s">
        <v>326</v>
      </c>
      <c r="H204" s="375"/>
      <c r="I204" s="374" t="s">
        <v>387</v>
      </c>
      <c r="J204" s="376"/>
      <c r="K204" s="376"/>
      <c r="L204" s="376"/>
      <c r="M204" s="376"/>
      <c r="N204" s="375"/>
    </row>
    <row r="205" spans="3:14" s="68" customFormat="1" ht="18" hidden="1" outlineLevel="1">
      <c r="C205" s="369"/>
      <c r="D205" s="46" t="s">
        <v>388</v>
      </c>
      <c r="E205" s="72">
        <f>'[39]База данных'!D695/100</f>
        <v>4.8000000000000001E-2</v>
      </c>
      <c r="F205" s="59"/>
      <c r="G205" s="374" t="s">
        <v>326</v>
      </c>
      <c r="H205" s="375"/>
      <c r="I205" s="374" t="s">
        <v>389</v>
      </c>
      <c r="J205" s="376"/>
      <c r="K205" s="376"/>
      <c r="L205" s="376"/>
      <c r="M205" s="376"/>
      <c r="N205" s="375"/>
    </row>
    <row r="206" spans="3:14" s="68" customFormat="1" ht="18" hidden="1" outlineLevel="1">
      <c r="C206" s="369"/>
      <c r="D206" s="46" t="s">
        <v>390</v>
      </c>
      <c r="E206" s="71">
        <v>0</v>
      </c>
      <c r="F206" s="59"/>
      <c r="G206" s="374" t="s">
        <v>326</v>
      </c>
      <c r="H206" s="375"/>
      <c r="I206" s="374" t="s">
        <v>391</v>
      </c>
      <c r="J206" s="376"/>
      <c r="K206" s="376"/>
      <c r="L206" s="376"/>
      <c r="M206" s="376"/>
      <c r="N206" s="375"/>
    </row>
    <row r="207" spans="3:14" s="68" customFormat="1" ht="18" hidden="1" outlineLevel="1">
      <c r="C207" s="369"/>
      <c r="D207" s="46" t="s">
        <v>392</v>
      </c>
      <c r="E207" s="71"/>
      <c r="F207" s="59"/>
      <c r="G207" s="374" t="s">
        <v>326</v>
      </c>
      <c r="H207" s="375"/>
      <c r="I207" s="374" t="s">
        <v>393</v>
      </c>
      <c r="J207" s="376"/>
      <c r="K207" s="376"/>
      <c r="L207" s="376"/>
      <c r="M207" s="376"/>
      <c r="N207" s="375"/>
    </row>
    <row r="208" spans="3:14" s="68" customFormat="1" ht="18" hidden="1" outlineLevel="1">
      <c r="C208" s="369"/>
      <c r="D208" s="46" t="s">
        <v>394</v>
      </c>
      <c r="E208" s="71">
        <v>0.15</v>
      </c>
      <c r="F208" s="59"/>
      <c r="G208" s="374" t="s">
        <v>326</v>
      </c>
      <c r="H208" s="375"/>
      <c r="I208" s="374" t="s">
        <v>395</v>
      </c>
      <c r="J208" s="376"/>
      <c r="K208" s="376"/>
      <c r="L208" s="376"/>
      <c r="M208" s="376"/>
      <c r="N208" s="375"/>
    </row>
    <row r="209" spans="3:14" s="68" customFormat="1" ht="18" hidden="1" outlineLevel="1">
      <c r="C209" s="369"/>
      <c r="D209" s="46" t="s">
        <v>396</v>
      </c>
      <c r="E209" s="71">
        <v>0</v>
      </c>
      <c r="F209" s="59"/>
      <c r="G209" s="374" t="s">
        <v>326</v>
      </c>
      <c r="H209" s="375"/>
      <c r="I209" s="374" t="s">
        <v>391</v>
      </c>
      <c r="J209" s="376"/>
      <c r="K209" s="376"/>
      <c r="L209" s="376"/>
      <c r="M209" s="376"/>
      <c r="N209" s="375"/>
    </row>
    <row r="210" spans="3:14" s="68" customFormat="1" ht="18" hidden="1" outlineLevel="1">
      <c r="C210" s="369"/>
      <c r="D210" s="46" t="s">
        <v>397</v>
      </c>
      <c r="E210" s="71">
        <v>0.01</v>
      </c>
      <c r="F210" s="62"/>
      <c r="G210" s="374" t="s">
        <v>326</v>
      </c>
      <c r="H210" s="375"/>
      <c r="I210" s="374" t="s">
        <v>391</v>
      </c>
      <c r="J210" s="376"/>
      <c r="K210" s="376"/>
      <c r="L210" s="376"/>
      <c r="M210" s="376"/>
      <c r="N210" s="375"/>
    </row>
    <row r="211" spans="3:14" s="68" customFormat="1" ht="27" customHeight="1" collapsed="1">
      <c r="C211" s="369"/>
      <c r="D211" s="46" t="s">
        <v>592</v>
      </c>
      <c r="E211" s="367"/>
      <c r="F211" s="367"/>
      <c r="G211" s="367"/>
      <c r="H211" s="367"/>
      <c r="I211" s="367"/>
      <c r="J211" s="367"/>
      <c r="K211" s="367"/>
      <c r="L211" s="367"/>
      <c r="M211" s="367"/>
      <c r="N211" s="367"/>
    </row>
    <row r="212" spans="3:14" s="68" customFormat="1" ht="18">
      <c r="C212" s="369"/>
      <c r="D212" s="67" t="s">
        <v>593</v>
      </c>
      <c r="E212" s="62" t="s">
        <v>594</v>
      </c>
      <c r="F212" s="62" t="s">
        <v>595</v>
      </c>
      <c r="G212" s="62" t="s">
        <v>596</v>
      </c>
      <c r="H212" s="62" t="s">
        <v>597</v>
      </c>
      <c r="I212" s="62" t="s">
        <v>598</v>
      </c>
      <c r="J212" s="62" t="s">
        <v>599</v>
      </c>
      <c r="K212" s="62" t="s">
        <v>600</v>
      </c>
      <c r="L212" s="62" t="s">
        <v>601</v>
      </c>
      <c r="M212" s="62" t="s">
        <v>602</v>
      </c>
      <c r="N212" s="62" t="s">
        <v>603</v>
      </c>
    </row>
    <row r="213" spans="3:14" s="68" customFormat="1" ht="15">
      <c r="C213" s="369"/>
      <c r="D213" s="67" t="s">
        <v>604</v>
      </c>
      <c r="E213" s="73">
        <f>'[39]NPV-IRR-PI-DPP (2)'!E11</f>
        <v>0</v>
      </c>
      <c r="F213" s="73">
        <f>'[39]NPV-IRR-PI-DPP (2)'!E12</f>
        <v>337875.00000000006</v>
      </c>
      <c r="G213" s="73">
        <f>'[39]NPV-IRR-PI-DPP (2)'!E13</f>
        <v>405450.00000000006</v>
      </c>
      <c r="H213" s="73">
        <f>'[39]NPV-IRR-PI-DPP (2)'!E14</f>
        <v>473025.00000000006</v>
      </c>
      <c r="I213" s="73">
        <f>'[39]NPV-IRR-PI-DPP (2)'!E15</f>
        <v>540600.00000000012</v>
      </c>
      <c r="J213" s="73">
        <f>'[39]NPV-IRR-PI-DPP (2)'!E16</f>
        <v>608175.00000000012</v>
      </c>
      <c r="K213" s="73">
        <f>'[39]NPV-IRR-PI-DPP (2)'!E17</f>
        <v>608512.87500000012</v>
      </c>
      <c r="L213" s="73">
        <f>'[39]NPV-IRR-PI-DPP (2)'!E18</f>
        <v>608850.75</v>
      </c>
      <c r="M213" s="73">
        <f>'[39]NPV-IRR-PI-DPP (2)'!E19</f>
        <v>609188.625</v>
      </c>
      <c r="N213" s="73">
        <f>'[39]NPV-IRR-PI-DPP (2)'!E20</f>
        <v>609526.5</v>
      </c>
    </row>
    <row r="214" spans="3:14" s="68" customFormat="1" ht="15">
      <c r="C214" s="369"/>
      <c r="D214" s="67" t="s">
        <v>605</v>
      </c>
      <c r="E214" s="73">
        <f>E213-E215</f>
        <v>374760.75</v>
      </c>
      <c r="F214" s="73">
        <f t="shared" ref="F214:N214" si="2">F213-F215</f>
        <v>260292.80017857152</v>
      </c>
      <c r="G214" s="73">
        <f t="shared" si="2"/>
        <v>299575.95303571434</v>
      </c>
      <c r="H214" s="73">
        <f t="shared" si="2"/>
        <v>338859.10589285719</v>
      </c>
      <c r="I214" s="73">
        <f t="shared" si="2"/>
        <v>378142.25875000015</v>
      </c>
      <c r="J214" s="73">
        <f t="shared" si="2"/>
        <v>417425.411607143</v>
      </c>
      <c r="K214" s="73">
        <f t="shared" si="2"/>
        <v>421908.97737142863</v>
      </c>
      <c r="L214" s="73">
        <f t="shared" si="2"/>
        <v>422105.39313571434</v>
      </c>
      <c r="M214" s="73">
        <f t="shared" si="2"/>
        <v>461789.30890000006</v>
      </c>
      <c r="N214" s="73">
        <f t="shared" si="2"/>
        <v>461985.72466428572</v>
      </c>
    </row>
    <row r="215" spans="3:14" s="68" customFormat="1" ht="15">
      <c r="C215" s="369"/>
      <c r="D215" s="67" t="s">
        <v>606</v>
      </c>
      <c r="E215" s="73">
        <f>'[39]NPV-IRR-PI-DPP (2)'!H11</f>
        <v>-374760.75</v>
      </c>
      <c r="F215" s="73">
        <f>'[39]NPV-IRR-PI-DPP (2)'!H12</f>
        <v>77582.199821428541</v>
      </c>
      <c r="G215" s="73">
        <f>'[39]NPV-IRR-PI-DPP (2)'!H13</f>
        <v>105874.04696428569</v>
      </c>
      <c r="H215" s="73">
        <f>'[39]NPV-IRR-PI-DPP (2)'!H14</f>
        <v>134165.89410714284</v>
      </c>
      <c r="I215" s="73">
        <f>'[39]NPV-IRR-PI-DPP (2)'!H15</f>
        <v>162457.74124999999</v>
      </c>
      <c r="J215" s="73">
        <f>'[39]NPV-IRR-PI-DPP (2)'!H16</f>
        <v>190749.58839285714</v>
      </c>
      <c r="K215" s="73">
        <f>'[39]NPV-IRR-PI-DPP (2)'!H17</f>
        <v>186603.89762857149</v>
      </c>
      <c r="L215" s="73">
        <f>'[39]NPV-IRR-PI-DPP (2)'!H18</f>
        <v>186745.35686428566</v>
      </c>
      <c r="M215" s="73">
        <f>'[39]NPV-IRR-PI-DPP (2)'!H19</f>
        <v>147399.31609999994</v>
      </c>
      <c r="N215" s="73">
        <f>'[39]NPV-IRR-PI-DPP (2)'!H20</f>
        <v>147540.77533571428</v>
      </c>
    </row>
    <row r="216" spans="3:14" ht="18">
      <c r="C216" s="369"/>
      <c r="D216" s="50" t="s">
        <v>607</v>
      </c>
      <c r="E216" s="371">
        <f>'[39]NPV-IRR-PI-DPP (2)'!P31</f>
        <v>44.871369471128929</v>
      </c>
      <c r="F216" s="371"/>
      <c r="G216" s="371"/>
      <c r="H216" s="371"/>
      <c r="I216" s="371"/>
      <c r="J216" s="371"/>
      <c r="K216" s="371"/>
      <c r="L216" s="371"/>
      <c r="M216" s="371"/>
      <c r="N216" s="371"/>
    </row>
    <row r="217" spans="3:14" ht="18">
      <c r="C217" s="369"/>
      <c r="D217" s="50" t="s">
        <v>147</v>
      </c>
      <c r="E217" s="372">
        <f>'[39]NPV-IRR-PI-DPP (2)'!N20</f>
        <v>0.31490273850033113</v>
      </c>
      <c r="F217" s="372"/>
      <c r="G217" s="372"/>
      <c r="H217" s="372"/>
      <c r="I217" s="372"/>
      <c r="J217" s="372"/>
      <c r="K217" s="372"/>
      <c r="L217" s="372"/>
      <c r="M217" s="372"/>
      <c r="N217" s="372"/>
    </row>
    <row r="218" spans="3:14" ht="18">
      <c r="C218" s="369"/>
      <c r="D218" s="50" t="s">
        <v>149</v>
      </c>
      <c r="E218" s="367">
        <f>'[39]NPV-IRR-PI-DPP (2)'!M20</f>
        <v>685960.72688377532</v>
      </c>
      <c r="F218" s="367"/>
      <c r="G218" s="367"/>
      <c r="H218" s="367"/>
      <c r="I218" s="367"/>
      <c r="J218" s="367"/>
      <c r="K218" s="367"/>
      <c r="L218" s="367"/>
      <c r="M218" s="367"/>
      <c r="N218" s="367"/>
    </row>
    <row r="219" spans="3:14" ht="18">
      <c r="C219" s="369"/>
      <c r="D219" s="50" t="s">
        <v>151</v>
      </c>
      <c r="E219" s="373">
        <f>'[39]NPV-IRR-PI-DPP (2)'!O20</f>
        <v>2.7919348594637388</v>
      </c>
      <c r="F219" s="373"/>
      <c r="G219" s="356"/>
      <c r="H219" s="356"/>
      <c r="I219" s="356"/>
      <c r="J219" s="356"/>
      <c r="K219" s="356"/>
      <c r="L219" s="356"/>
      <c r="M219" s="356"/>
      <c r="N219" s="356"/>
    </row>
    <row r="220" spans="3:14" ht="18.75" customHeight="1">
      <c r="C220" s="369"/>
      <c r="D220" s="50" t="s">
        <v>608</v>
      </c>
      <c r="E220" s="371">
        <f>'[39]NPV-IRR-PI-DPP (2)'!D183+'[39]NPV-IRR-PI-DPP (2)'!D184+'[39]NPV-IRR-PI-DPP (2)'!D185+'[39]NPV-IRR-PI-DPP (2)'!D197</f>
        <v>9.75</v>
      </c>
      <c r="F220" s="371"/>
      <c r="G220" s="356"/>
      <c r="H220" s="356"/>
      <c r="I220" s="356"/>
      <c r="J220" s="356"/>
      <c r="K220" s="356"/>
      <c r="L220" s="356"/>
      <c r="M220" s="356"/>
      <c r="N220" s="356"/>
    </row>
    <row r="221" spans="3:14" ht="18" customHeight="1">
      <c r="C221" s="369"/>
      <c r="D221" s="50" t="s">
        <v>609</v>
      </c>
      <c r="E221" s="367">
        <f>E220/(E176/1000000)</f>
        <v>26.016598589900358</v>
      </c>
      <c r="F221" s="367"/>
      <c r="G221" s="367"/>
      <c r="H221" s="367"/>
      <c r="I221" s="367"/>
      <c r="J221" s="367"/>
      <c r="K221" s="367"/>
      <c r="L221" s="367"/>
      <c r="M221" s="367"/>
      <c r="N221" s="367"/>
    </row>
    <row r="222" spans="3:14" ht="45" customHeight="1">
      <c r="C222" s="369"/>
      <c r="D222" s="50" t="s">
        <v>610</v>
      </c>
      <c r="E222" s="368" t="str">
        <f>E58</f>
        <v>Preferences and benefits for producers, including exemption from tax and customs duties for up to 10 years, depending on the amount of investment. For the purposes of a conservative approach, all taxes are taken into account in the calculations</v>
      </c>
      <c r="F222" s="368"/>
      <c r="G222" s="368"/>
      <c r="H222" s="368"/>
      <c r="I222" s="368"/>
      <c r="J222" s="368"/>
      <c r="K222" s="368"/>
      <c r="L222" s="368"/>
      <c r="M222" s="368"/>
      <c r="N222" s="368"/>
    </row>
    <row r="223" spans="3:14" s="68" customFormat="1" ht="35.25" customHeight="1" collapsed="1">
      <c r="C223" s="369">
        <v>8</v>
      </c>
      <c r="D223" s="370" t="s">
        <v>611</v>
      </c>
      <c r="E223" s="370"/>
      <c r="F223" s="370"/>
      <c r="G223" s="370"/>
      <c r="H223" s="370"/>
      <c r="I223" s="370"/>
      <c r="J223" s="370"/>
      <c r="K223" s="370"/>
      <c r="L223" s="370"/>
      <c r="M223" s="370"/>
      <c r="N223" s="370"/>
    </row>
    <row r="224" spans="3:14" s="68" customFormat="1" ht="78.75" customHeight="1">
      <c r="C224" s="369"/>
      <c r="D224" s="46" t="s">
        <v>612</v>
      </c>
      <c r="E224" s="360" t="s">
        <v>613</v>
      </c>
      <c r="F224" s="360"/>
      <c r="G224" s="360"/>
      <c r="H224" s="360"/>
      <c r="I224" s="360"/>
      <c r="J224" s="360"/>
      <c r="K224" s="360"/>
      <c r="L224" s="360"/>
      <c r="M224" s="360"/>
      <c r="N224" s="360"/>
    </row>
    <row r="225" spans="3:14" s="68" customFormat="1" ht="40.5" customHeight="1">
      <c r="C225" s="369"/>
      <c r="D225" s="46" t="s">
        <v>614</v>
      </c>
      <c r="E225" s="360" t="s">
        <v>615</v>
      </c>
      <c r="F225" s="360"/>
      <c r="G225" s="360"/>
      <c r="H225" s="360"/>
      <c r="I225" s="360"/>
      <c r="J225" s="360"/>
      <c r="K225" s="360"/>
      <c r="L225" s="360"/>
      <c r="M225" s="360"/>
      <c r="N225" s="360"/>
    </row>
    <row r="226" spans="3:14" s="68" customFormat="1" ht="69" customHeight="1">
      <c r="C226" s="369"/>
      <c r="D226" s="46" t="s">
        <v>130</v>
      </c>
      <c r="E226" s="360" t="s">
        <v>616</v>
      </c>
      <c r="F226" s="360"/>
      <c r="G226" s="360"/>
      <c r="H226" s="360"/>
      <c r="I226" s="360"/>
      <c r="J226" s="360"/>
      <c r="K226" s="360"/>
      <c r="L226" s="360"/>
      <c r="M226" s="360"/>
      <c r="N226" s="360"/>
    </row>
    <row r="227" spans="3:14" s="68" customFormat="1" ht="47.25" customHeight="1">
      <c r="C227" s="369"/>
      <c r="D227" s="46" t="s">
        <v>617</v>
      </c>
      <c r="E227" s="360" t="s">
        <v>618</v>
      </c>
      <c r="F227" s="360"/>
      <c r="G227" s="360"/>
      <c r="H227" s="360"/>
      <c r="I227" s="360"/>
      <c r="J227" s="360"/>
      <c r="K227" s="360"/>
      <c r="L227" s="360"/>
      <c r="M227" s="360"/>
      <c r="N227" s="360"/>
    </row>
    <row r="228" spans="3:14" s="68" customFormat="1" ht="48.75" customHeight="1">
      <c r="C228" s="369"/>
      <c r="D228" s="46" t="s">
        <v>619</v>
      </c>
      <c r="E228" s="360" t="s">
        <v>620</v>
      </c>
      <c r="F228" s="360"/>
      <c r="G228" s="360"/>
      <c r="H228" s="360"/>
      <c r="I228" s="360"/>
      <c r="J228" s="360"/>
      <c r="K228" s="360"/>
      <c r="L228" s="360"/>
      <c r="M228" s="360"/>
      <c r="N228" s="360"/>
    </row>
    <row r="229" spans="3:14" s="68" customFormat="1" ht="39.75" customHeight="1">
      <c r="C229" s="369"/>
      <c r="D229" s="46"/>
      <c r="E229" s="360" t="s">
        <v>621</v>
      </c>
      <c r="F229" s="360"/>
      <c r="G229" s="360"/>
      <c r="H229" s="360"/>
      <c r="I229" s="360"/>
      <c r="J229" s="360"/>
      <c r="K229" s="360"/>
      <c r="L229" s="360"/>
      <c r="M229" s="360"/>
      <c r="N229" s="360"/>
    </row>
    <row r="230" spans="3:14" s="68" customFormat="1" ht="69.75" customHeight="1">
      <c r="C230" s="369"/>
      <c r="D230" s="46"/>
      <c r="E230" s="360" t="s">
        <v>622</v>
      </c>
      <c r="F230" s="360"/>
      <c r="G230" s="360"/>
      <c r="H230" s="360"/>
      <c r="I230" s="360"/>
      <c r="J230" s="360"/>
      <c r="K230" s="360"/>
      <c r="L230" s="360"/>
      <c r="M230" s="360"/>
      <c r="N230" s="360"/>
    </row>
    <row r="231" spans="3:14" ht="43.5" customHeight="1">
      <c r="C231" s="369"/>
      <c r="D231" s="50"/>
      <c r="E231" s="360" t="s">
        <v>623</v>
      </c>
      <c r="F231" s="360"/>
      <c r="G231" s="360"/>
      <c r="H231" s="360"/>
      <c r="I231" s="360"/>
      <c r="J231" s="360"/>
      <c r="K231" s="360"/>
      <c r="L231" s="360"/>
      <c r="M231" s="360"/>
      <c r="N231" s="360"/>
    </row>
    <row r="232" spans="3:14" ht="14.25">
      <c r="C232" s="369"/>
      <c r="D232" s="361"/>
      <c r="E232" s="361"/>
      <c r="F232" s="361"/>
      <c r="G232" s="361"/>
      <c r="H232" s="361"/>
      <c r="I232" s="361"/>
      <c r="J232" s="361"/>
      <c r="K232" s="361"/>
      <c r="L232" s="361"/>
      <c r="M232" s="361"/>
      <c r="N232" s="361"/>
    </row>
    <row r="233" spans="3:14" ht="14.25" hidden="1" outlineLevel="1">
      <c r="C233" s="74"/>
      <c r="D233" s="362"/>
      <c r="E233" s="362"/>
      <c r="F233" s="362"/>
      <c r="G233" s="362"/>
      <c r="H233" s="362"/>
      <c r="I233" s="362"/>
      <c r="J233" s="362"/>
      <c r="K233" s="362"/>
      <c r="L233" s="362"/>
      <c r="M233" s="362"/>
      <c r="N233" s="363"/>
    </row>
    <row r="234" spans="3:14" ht="15" hidden="1" outlineLevel="1" thickBot="1">
      <c r="C234" s="75"/>
      <c r="D234" s="364"/>
      <c r="E234" s="364"/>
      <c r="F234" s="364"/>
      <c r="G234" s="364"/>
      <c r="H234" s="364"/>
      <c r="I234" s="364"/>
      <c r="J234" s="364"/>
      <c r="K234" s="364"/>
      <c r="L234" s="364"/>
      <c r="M234" s="364"/>
      <c r="N234" s="365"/>
    </row>
    <row r="235" spans="3:14" ht="14.25" collapsed="1">
      <c r="C235" s="76"/>
      <c r="D235" s="366"/>
      <c r="E235" s="366"/>
      <c r="F235" s="366"/>
      <c r="G235" s="366"/>
      <c r="H235" s="366"/>
      <c r="I235" s="366"/>
      <c r="J235" s="366"/>
      <c r="K235" s="366"/>
      <c r="L235" s="366"/>
      <c r="M235" s="366"/>
      <c r="N235" s="366"/>
    </row>
    <row r="247" spans="3:14" customFormat="1">
      <c r="C247" s="77"/>
    </row>
    <row r="248" spans="3:14" customFormat="1">
      <c r="C248" s="78" t="s">
        <v>430</v>
      </c>
      <c r="J248" s="79"/>
    </row>
    <row r="249" spans="3:14" customFormat="1" ht="25.5" hidden="1" outlineLevel="1">
      <c r="C249" s="80" t="s">
        <v>431</v>
      </c>
      <c r="D249" s="81" t="s">
        <v>432</v>
      </c>
      <c r="E249" s="81" t="s">
        <v>433</v>
      </c>
      <c r="F249" s="82"/>
      <c r="J249" s="81"/>
      <c r="K249" s="81"/>
      <c r="L249" s="81"/>
      <c r="M249" s="81"/>
      <c r="N249" s="81"/>
    </row>
    <row r="250" spans="3:14" customFormat="1" ht="62.25" hidden="1" customHeight="1" outlineLevel="1">
      <c r="C250" s="80" t="s">
        <v>434</v>
      </c>
      <c r="D250" s="81" t="s">
        <v>435</v>
      </c>
      <c r="E250" s="81"/>
      <c r="F250" s="82"/>
      <c r="J250" s="81"/>
      <c r="K250" s="81"/>
      <c r="L250" s="81"/>
      <c r="M250" s="81"/>
      <c r="N250" s="81"/>
    </row>
    <row r="251" spans="3:14" customFormat="1" ht="60.75" hidden="1" customHeight="1" outlineLevel="1">
      <c r="C251" s="80" t="s">
        <v>436</v>
      </c>
      <c r="D251" s="81" t="s">
        <v>437</v>
      </c>
      <c r="E251" s="81"/>
      <c r="F251" s="82"/>
      <c r="J251" s="81"/>
      <c r="K251" s="81"/>
      <c r="L251" s="81"/>
      <c r="M251" s="81"/>
      <c r="N251" s="81"/>
    </row>
    <row r="252" spans="3:14" customFormat="1" ht="73.5" hidden="1" customHeight="1" outlineLevel="1">
      <c r="C252" s="80" t="s">
        <v>438</v>
      </c>
      <c r="D252" s="81" t="s">
        <v>439</v>
      </c>
      <c r="E252" s="81"/>
      <c r="F252" s="82"/>
      <c r="J252" s="81"/>
      <c r="K252" s="81"/>
      <c r="L252" s="81"/>
      <c r="M252" s="81"/>
      <c r="N252" s="81"/>
    </row>
    <row r="253" spans="3:14" customFormat="1" ht="56.25" hidden="1" customHeight="1" outlineLevel="1">
      <c r="C253" s="80" t="s">
        <v>440</v>
      </c>
      <c r="D253" s="81" t="s">
        <v>441</v>
      </c>
      <c r="E253" s="81"/>
      <c r="F253" s="82"/>
      <c r="J253" s="81"/>
      <c r="K253" s="81"/>
      <c r="L253" s="81"/>
      <c r="M253" s="81"/>
      <c r="N253" s="81"/>
    </row>
    <row r="254" spans="3:14" customFormat="1" ht="54" hidden="1" customHeight="1" outlineLevel="1">
      <c r="C254" s="80" t="s">
        <v>442</v>
      </c>
      <c r="D254" s="81" t="s">
        <v>443</v>
      </c>
      <c r="E254" s="81" t="s">
        <v>444</v>
      </c>
      <c r="F254" s="82"/>
      <c r="J254" s="81"/>
      <c r="K254" s="81"/>
      <c r="L254" s="81"/>
      <c r="M254" s="81"/>
      <c r="N254" s="81"/>
    </row>
    <row r="255" spans="3:14" customFormat="1" collapsed="1">
      <c r="C255" s="77"/>
    </row>
    <row r="256" spans="3:14" customFormat="1">
      <c r="C256" s="77"/>
    </row>
    <row r="257" spans="3:7">
      <c r="C257" s="77"/>
      <c r="D257"/>
      <c r="E257"/>
      <c r="F257"/>
      <c r="G257"/>
    </row>
    <row r="258" spans="3:7">
      <c r="C258" s="78" t="s">
        <v>445</v>
      </c>
      <c r="D258"/>
      <c r="E258"/>
      <c r="F258"/>
      <c r="G258"/>
    </row>
    <row r="259" spans="3:7" ht="25.5" hidden="1" outlineLevel="1">
      <c r="C259" s="80" t="s">
        <v>431</v>
      </c>
      <c r="D259" s="81" t="s">
        <v>432</v>
      </c>
      <c r="E259" s="81" t="s">
        <v>433</v>
      </c>
      <c r="F259" s="82"/>
      <c r="G259"/>
    </row>
    <row r="260" spans="3:7" ht="51" hidden="1" outlineLevel="1">
      <c r="C260" s="80" t="s">
        <v>434</v>
      </c>
      <c r="D260" s="81" t="s">
        <v>446</v>
      </c>
      <c r="E260" s="81"/>
      <c r="F260" s="82"/>
      <c r="G260"/>
    </row>
    <row r="261" spans="3:7" ht="51" hidden="1" outlineLevel="1">
      <c r="C261" s="80" t="s">
        <v>436</v>
      </c>
      <c r="D261" s="81" t="s">
        <v>447</v>
      </c>
      <c r="E261" s="81"/>
      <c r="F261" s="82"/>
      <c r="G261"/>
    </row>
    <row r="262" spans="3:7" ht="51" hidden="1" outlineLevel="1">
      <c r="C262" s="80" t="s">
        <v>438</v>
      </c>
      <c r="D262" s="81" t="s">
        <v>448</v>
      </c>
      <c r="E262" s="81"/>
      <c r="F262" s="82"/>
      <c r="G262"/>
    </row>
    <row r="263" spans="3:7" ht="51" hidden="1" outlineLevel="1">
      <c r="C263" s="80" t="s">
        <v>440</v>
      </c>
      <c r="D263" s="81" t="s">
        <v>449</v>
      </c>
      <c r="E263" s="81"/>
      <c r="F263" s="82"/>
      <c r="G263"/>
    </row>
    <row r="264" spans="3:7" ht="51" hidden="1" outlineLevel="1">
      <c r="C264" s="80" t="s">
        <v>442</v>
      </c>
      <c r="D264" s="81" t="s">
        <v>450</v>
      </c>
      <c r="E264" s="81"/>
      <c r="F264" s="82"/>
      <c r="G264"/>
    </row>
    <row r="265" spans="3:7" collapsed="1"/>
  </sheetData>
  <dataConsolidate link="1"/>
  <mergeCells count="209">
    <mergeCell ref="D2:N2"/>
    <mergeCell ref="D3:N3"/>
    <mergeCell ref="C4:C23"/>
    <mergeCell ref="D4:N4"/>
    <mergeCell ref="E5:N5"/>
    <mergeCell ref="E6:N6"/>
    <mergeCell ref="E7:N7"/>
    <mergeCell ref="E8:N8"/>
    <mergeCell ref="E9:N9"/>
    <mergeCell ref="E10:N10"/>
    <mergeCell ref="E17:N17"/>
    <mergeCell ref="E18:N18"/>
    <mergeCell ref="E19:N19"/>
    <mergeCell ref="E20:N20"/>
    <mergeCell ref="E21:N21"/>
    <mergeCell ref="E22:N22"/>
    <mergeCell ref="E11:N11"/>
    <mergeCell ref="E12:N12"/>
    <mergeCell ref="E13:N13"/>
    <mergeCell ref="E14:N14"/>
    <mergeCell ref="E15:N15"/>
    <mergeCell ref="E16:N16"/>
    <mergeCell ref="E23:N23"/>
    <mergeCell ref="C24:C42"/>
    <mergeCell ref="D24:N24"/>
    <mergeCell ref="D25:N25"/>
    <mergeCell ref="E26:I26"/>
    <mergeCell ref="J26:N26"/>
    <mergeCell ref="E27:N27"/>
    <mergeCell ref="D28:D30"/>
    <mergeCell ref="E28:N28"/>
    <mergeCell ref="E29:N29"/>
    <mergeCell ref="E36:N36"/>
    <mergeCell ref="E37:I37"/>
    <mergeCell ref="J37:N37"/>
    <mergeCell ref="E38:I38"/>
    <mergeCell ref="J38:N38"/>
    <mergeCell ref="D39:D40"/>
    <mergeCell ref="E39:N39"/>
    <mergeCell ref="E40:N40"/>
    <mergeCell ref="E30:N30"/>
    <mergeCell ref="D31:D32"/>
    <mergeCell ref="E31:N32"/>
    <mergeCell ref="E33:N33"/>
    <mergeCell ref="E34:N34"/>
    <mergeCell ref="E35:N35"/>
    <mergeCell ref="D41:D42"/>
    <mergeCell ref="E41:N42"/>
    <mergeCell ref="C43:C96"/>
    <mergeCell ref="D43:N43"/>
    <mergeCell ref="D44:N44"/>
    <mergeCell ref="E45:N45"/>
    <mergeCell ref="E46:N46"/>
    <mergeCell ref="E47:N47"/>
    <mergeCell ref="E48:N48"/>
    <mergeCell ref="E49:N49"/>
    <mergeCell ref="E59:N59"/>
    <mergeCell ref="D60:N60"/>
    <mergeCell ref="E61:N61"/>
    <mergeCell ref="E69:J69"/>
    <mergeCell ref="D70:N70"/>
    <mergeCell ref="E81:N81"/>
    <mergeCell ref="E50:N50"/>
    <mergeCell ref="E51:N51"/>
    <mergeCell ref="E52:N52"/>
    <mergeCell ref="E53:N53"/>
    <mergeCell ref="D54:N54"/>
    <mergeCell ref="E58:N58"/>
    <mergeCell ref="E94:I94"/>
    <mergeCell ref="J94:N94"/>
    <mergeCell ref="E95:I95"/>
    <mergeCell ref="J95:N95"/>
    <mergeCell ref="E96:I96"/>
    <mergeCell ref="J96:N96"/>
    <mergeCell ref="E82:N82"/>
    <mergeCell ref="D83:N83"/>
    <mergeCell ref="E90:N90"/>
    <mergeCell ref="D91:N91"/>
    <mergeCell ref="E92:N92"/>
    <mergeCell ref="E93:N93"/>
    <mergeCell ref="E109:N109"/>
    <mergeCell ref="E110:N110"/>
    <mergeCell ref="D111:N111"/>
    <mergeCell ref="E112:N112"/>
    <mergeCell ref="E113:N113"/>
    <mergeCell ref="E114:N114"/>
    <mergeCell ref="D106:D108"/>
    <mergeCell ref="E106:N106"/>
    <mergeCell ref="E107:H107"/>
    <mergeCell ref="J107:N107"/>
    <mergeCell ref="E108:H108"/>
    <mergeCell ref="J108:N108"/>
    <mergeCell ref="E115:N115"/>
    <mergeCell ref="E116:N116"/>
    <mergeCell ref="E117:N117"/>
    <mergeCell ref="E118:N118"/>
    <mergeCell ref="C119:C130"/>
    <mergeCell ref="D119:N119"/>
    <mergeCell ref="E122:N122"/>
    <mergeCell ref="E128:N128"/>
    <mergeCell ref="E129:N129"/>
    <mergeCell ref="E130:N130"/>
    <mergeCell ref="C97:C118"/>
    <mergeCell ref="D97:N97"/>
    <mergeCell ref="E98:N98"/>
    <mergeCell ref="E99:N99"/>
    <mergeCell ref="E100:N100"/>
    <mergeCell ref="E101:N101"/>
    <mergeCell ref="E102:N102"/>
    <mergeCell ref="E103:N103"/>
    <mergeCell ref="E104:N104"/>
    <mergeCell ref="E105:N105"/>
    <mergeCell ref="E140:N140"/>
    <mergeCell ref="E141:N141"/>
    <mergeCell ref="E142:N142"/>
    <mergeCell ref="E143:N143"/>
    <mergeCell ref="E144:N144"/>
    <mergeCell ref="E145:N145"/>
    <mergeCell ref="C131:C174"/>
    <mergeCell ref="D131:N131"/>
    <mergeCell ref="E132:N132"/>
    <mergeCell ref="E133:N133"/>
    <mergeCell ref="D134:N134"/>
    <mergeCell ref="E135:N135"/>
    <mergeCell ref="E136:N136"/>
    <mergeCell ref="E137:N137"/>
    <mergeCell ref="E138:N138"/>
    <mergeCell ref="E139:N139"/>
    <mergeCell ref="E152:N152"/>
    <mergeCell ref="E153:N153"/>
    <mergeCell ref="E154:N154"/>
    <mergeCell ref="E155:N155"/>
    <mergeCell ref="E156:N156"/>
    <mergeCell ref="E157:N157"/>
    <mergeCell ref="E146:N146"/>
    <mergeCell ref="E147:N147"/>
    <mergeCell ref="E148:N148"/>
    <mergeCell ref="E149:N149"/>
    <mergeCell ref="E150:N150"/>
    <mergeCell ref="E151:N151"/>
    <mergeCell ref="E164:N164"/>
    <mergeCell ref="E165:N165"/>
    <mergeCell ref="E166:N166"/>
    <mergeCell ref="E167:N167"/>
    <mergeCell ref="E168:N168"/>
    <mergeCell ref="E169:N169"/>
    <mergeCell ref="E158:N158"/>
    <mergeCell ref="E159:N159"/>
    <mergeCell ref="E160:N160"/>
    <mergeCell ref="E161:N161"/>
    <mergeCell ref="E162:N162"/>
    <mergeCell ref="E163:N163"/>
    <mergeCell ref="E190:N190"/>
    <mergeCell ref="E191:N191"/>
    <mergeCell ref="E192:N192"/>
    <mergeCell ref="E193:N193"/>
    <mergeCell ref="E199:N199"/>
    <mergeCell ref="G201:H201"/>
    <mergeCell ref="I201:N201"/>
    <mergeCell ref="E170:N170"/>
    <mergeCell ref="E171:N171"/>
    <mergeCell ref="E172:N172"/>
    <mergeCell ref="E173:N173"/>
    <mergeCell ref="E174:N174"/>
    <mergeCell ref="D175:N175"/>
    <mergeCell ref="E176:N176"/>
    <mergeCell ref="I177:J189"/>
    <mergeCell ref="N177:N189"/>
    <mergeCell ref="G205:H205"/>
    <mergeCell ref="I205:N205"/>
    <mergeCell ref="G206:H206"/>
    <mergeCell ref="I206:N206"/>
    <mergeCell ref="G207:H207"/>
    <mergeCell ref="I207:N207"/>
    <mergeCell ref="G202:H202"/>
    <mergeCell ref="I202:N202"/>
    <mergeCell ref="G203:H203"/>
    <mergeCell ref="I203:N203"/>
    <mergeCell ref="G204:H204"/>
    <mergeCell ref="I204:N204"/>
    <mergeCell ref="E211:N211"/>
    <mergeCell ref="E216:N216"/>
    <mergeCell ref="E217:N217"/>
    <mergeCell ref="E218:N218"/>
    <mergeCell ref="E219:N219"/>
    <mergeCell ref="E220:N220"/>
    <mergeCell ref="G208:H208"/>
    <mergeCell ref="I208:N208"/>
    <mergeCell ref="G209:H209"/>
    <mergeCell ref="I209:N209"/>
    <mergeCell ref="G210:H210"/>
    <mergeCell ref="I210:N210"/>
    <mergeCell ref="E230:N230"/>
    <mergeCell ref="E231:N231"/>
    <mergeCell ref="D232:N232"/>
    <mergeCell ref="D233:N233"/>
    <mergeCell ref="D234:N234"/>
    <mergeCell ref="D235:N235"/>
    <mergeCell ref="E221:N221"/>
    <mergeCell ref="E222:N222"/>
    <mergeCell ref="C223:C232"/>
    <mergeCell ref="D223:N223"/>
    <mergeCell ref="E224:N224"/>
    <mergeCell ref="E225:N225"/>
    <mergeCell ref="E226:N226"/>
    <mergeCell ref="E227:N227"/>
    <mergeCell ref="E228:N228"/>
    <mergeCell ref="E229:N229"/>
    <mergeCell ref="C175:C222"/>
  </mergeCells>
  <hyperlinks>
    <hyperlink ref="E99" r:id="rId1" xr:uid="{11FF8280-FEFF-4E26-9B10-E10D6C6B81BE}"/>
    <hyperlink ref="E103" r:id="rId2" xr:uid="{124B5063-3062-4BB4-92AF-DAEE983ECB60}"/>
  </hyperlinks>
  <printOptions horizontalCentered="1"/>
  <pageMargins left="0.15748031496062992" right="0" top="0.19685039370078741" bottom="0" header="0" footer="3.937007874015748E-2"/>
  <pageSetup paperSize="9" scale="33" fitToHeight="3"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ПаспортРУС</vt:lpstr>
      <vt:lpstr>ПаспортEng</vt:lpstr>
      <vt:lpstr>Форма-отчета 22</vt:lpstr>
      <vt:lpstr>БП-Eng</vt:lpstr>
      <vt:lpstr>'БП-Eng'!Область_печати</vt:lpstr>
      <vt:lpstr>ПаспортEng!Область_печати</vt:lpstr>
      <vt:lpstr>ПаспортРУС!Область_печати</vt:lpstr>
      <vt:lpstr>'Форма-отчета 22'!Область_печати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Javohir O'rinov</dc:creator>
  <cp:lastModifiedBy>Nigmanov Zafar</cp:lastModifiedBy>
  <dcterms:created xsi:type="dcterms:W3CDTF">2021-03-10T09:33:06Z</dcterms:created>
  <dcterms:modified xsi:type="dcterms:W3CDTF">2021-03-26T11:45:55Z</dcterms:modified>
</cp:coreProperties>
</file>